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55" windowHeight="5385" activeTab="7"/>
  </bookViews>
  <sheets>
    <sheet name="Місто" sheetId="1" r:id="rId1"/>
    <sheet name="Лен" sheetId="2" r:id="rId2"/>
    <sheet name="Хорт" sheetId="3" r:id="rId3"/>
    <sheet name="Ордж" sheetId="4" r:id="rId4"/>
    <sheet name="Жовт" sheetId="5" r:id="rId5"/>
    <sheet name="Шевч" sheetId="6" r:id="rId6"/>
    <sheet name="Завод" sheetId="7" r:id="rId7"/>
    <sheet name="Комун" sheetId="8" r:id="rId8"/>
  </sheets>
  <definedNames/>
  <calcPr fullCalcOnLoad="1"/>
</workbook>
</file>

<file path=xl/sharedStrings.xml><?xml version="1.0" encoding="utf-8"?>
<sst xmlns="http://schemas.openxmlformats.org/spreadsheetml/2006/main" count="914" uniqueCount="253">
  <si>
    <t xml:space="preserve">Разом </t>
  </si>
  <si>
    <t>900203</t>
  </si>
  <si>
    <t>Кошти, що передаються із загального фонду бюджету до бюджету розвитку (спеціального фонду)</t>
  </si>
  <si>
    <t xml:space="preserve">Всього за тимчасовою класифікацією видатків місцевих бюджетів </t>
  </si>
  <si>
    <t>ІІІ.Кредитування</t>
  </si>
  <si>
    <t>Надання пільгового довгострокового кредиту громадянам на будівництво (реконструкцію)  та придбання житла</t>
  </si>
  <si>
    <t>Дефіцит (-) /профіцит (+)</t>
  </si>
  <si>
    <t>Фінансування за рахунок коштів єдиного казначейського рахунку</t>
  </si>
  <si>
    <t>На початок періоду</t>
  </si>
  <si>
    <t>На кінець періоду</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</si>
  <si>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</si>
  <si>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</si>
  <si>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Видатки на поховання учасників бойових дій</t>
  </si>
  <si>
    <t>090417</t>
  </si>
  <si>
    <t>Утримання центрів соціальних служб для молоді</t>
  </si>
  <si>
    <t>Програми і заходи центрів соціальних служб для молоді</t>
  </si>
  <si>
    <t>Фінансування за активними операціями</t>
  </si>
  <si>
    <t>Зміни обсягів готівкових коштів</t>
  </si>
  <si>
    <t xml:space="preserve">до рішення міської ради </t>
  </si>
  <si>
    <t>Міський бюджет</t>
  </si>
  <si>
    <t>І.І.Наливайко</t>
  </si>
  <si>
    <t>4</t>
  </si>
  <si>
    <t>5</t>
  </si>
  <si>
    <t>Видатки загального фонду</t>
  </si>
  <si>
    <t>Видатки спеціального фонду</t>
  </si>
  <si>
    <t>Секретар ради</t>
  </si>
  <si>
    <t>Найменування видатків</t>
  </si>
  <si>
    <t>(грн.)</t>
  </si>
  <si>
    <t>Код бюджетної класифікації</t>
  </si>
  <si>
    <t>Код нової функціональної класифікації</t>
  </si>
  <si>
    <t>Разом</t>
  </si>
  <si>
    <t xml:space="preserve">виконано з початку року </t>
  </si>
  <si>
    <t>A</t>
  </si>
  <si>
    <t>250306</t>
  </si>
  <si>
    <t>Кошти, що передаються із загального фондуц бюджету до бюджету розвитку</t>
  </si>
  <si>
    <t>Інші дотації</t>
  </si>
  <si>
    <t xml:space="preserve">Всього </t>
  </si>
  <si>
    <t>Державне управлiння</t>
  </si>
  <si>
    <t>0111</t>
  </si>
  <si>
    <t>Органи мiсцевого самоврядування</t>
  </si>
  <si>
    <t>010116</t>
  </si>
  <si>
    <t>Правоохоронна дiяльнiсть та забезпечення безпеки держави</t>
  </si>
  <si>
    <t>060000</t>
  </si>
  <si>
    <t>0320</t>
  </si>
  <si>
    <t>Спецiальнi монтажно-експлуатаційні підрозділи</t>
  </si>
  <si>
    <t>061002</t>
  </si>
  <si>
    <t>0456</t>
  </si>
  <si>
    <t>Освiта</t>
  </si>
  <si>
    <t>070000</t>
  </si>
  <si>
    <t>Охорона здоров"я</t>
  </si>
  <si>
    <t>080000</t>
  </si>
  <si>
    <t>Лікарні</t>
  </si>
  <si>
    <t>080101</t>
  </si>
  <si>
    <t>0731</t>
  </si>
  <si>
    <t>Територiальнi медичнi об'єднання</t>
  </si>
  <si>
    <t>080102</t>
  </si>
  <si>
    <t>Спецiалiзованi лiкарнi та iншi спецiалiзованi заклади (центри, диспансери, госпiталi для iнвалiдiв ВВВ, лепрозорiї, медико-санiтарнi частини  тощо, що мають лiжкову мережу)</t>
  </si>
  <si>
    <t>080201</t>
  </si>
  <si>
    <t>0732</t>
  </si>
  <si>
    <t>Клiнiки науково-дослiдних iнститутiв</t>
  </si>
  <si>
    <t>080202</t>
  </si>
  <si>
    <t>Пологовi будинки</t>
  </si>
  <si>
    <t>080203</t>
  </si>
  <si>
    <t>0733</t>
  </si>
  <si>
    <t>Санаторiї для хворих туберкульозом</t>
  </si>
  <si>
    <t>080204</t>
  </si>
  <si>
    <t>0734</t>
  </si>
  <si>
    <t>Санаторiї для дiтей та пiдлiткiв (нетуберкульознi)</t>
  </si>
  <si>
    <t>080205</t>
  </si>
  <si>
    <t>Санаторiї медичної реабiлiтацiї</t>
  </si>
  <si>
    <t>080206</t>
  </si>
  <si>
    <t>Будинки дитини</t>
  </si>
  <si>
    <t>080207</t>
  </si>
  <si>
    <t>0761</t>
  </si>
  <si>
    <t>Станцiї переливання кровi</t>
  </si>
  <si>
    <t>080208</t>
  </si>
  <si>
    <t>0762</t>
  </si>
  <si>
    <t>Станцiї швидкої та невiдкладної медичної допомоги</t>
  </si>
  <si>
    <t>080209</t>
  </si>
  <si>
    <t>0724</t>
  </si>
  <si>
    <t>Полiклiнiки i амбулаторiї (крiм спецiалiзованих полiклiнiк та загальних i спецiалiзованих стоматологiчних полiклiнiк)</t>
  </si>
  <si>
    <t>080300</t>
  </si>
  <si>
    <t>0721</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</si>
  <si>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</si>
  <si>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080400</t>
  </si>
  <si>
    <t>0722</t>
  </si>
  <si>
    <t>Загальнi i спецiалiзованi стоматологiчнi полiклiнiки</t>
  </si>
  <si>
    <t>080500</t>
  </si>
  <si>
    <t>0723</t>
  </si>
  <si>
    <t>Фельдшерсько-акушерськi пункти</t>
  </si>
  <si>
    <t>080600</t>
  </si>
  <si>
    <t>0725</t>
  </si>
  <si>
    <t>Заходи  боротьби з епiдемiями</t>
  </si>
  <si>
    <t>080703</t>
  </si>
  <si>
    <t>0740</t>
  </si>
  <si>
    <t>Центри здоров'я i заходи у сфері санiтарної освiти</t>
  </si>
  <si>
    <t>080704</t>
  </si>
  <si>
    <t>Медико-соцiальнi експертнi комiсiї</t>
  </si>
  <si>
    <t>081001</t>
  </si>
  <si>
    <t>0763</t>
  </si>
  <si>
    <t>Iншi заходи по охоронi здоров'я</t>
  </si>
  <si>
    <t>081002</t>
  </si>
  <si>
    <t>Служби технiчного нагляду за будiвництвом та капiтальним ремонтом</t>
  </si>
  <si>
    <t>081003</t>
  </si>
  <si>
    <t>Централiзованi бухгалтерiї</t>
  </si>
  <si>
    <t>081004</t>
  </si>
  <si>
    <t>Групи  централiзованого господарського  обслуговування</t>
  </si>
  <si>
    <t>081005</t>
  </si>
  <si>
    <t>Програми і централізовані заходи з імунопрофілактики</t>
  </si>
  <si>
    <t>081006</t>
  </si>
  <si>
    <t>Програми і централізовані заходи  боротьби з туберкульозом</t>
  </si>
  <si>
    <t>081007</t>
  </si>
  <si>
    <t>Програми і централізовані заходи  профілактики СНІДу</t>
  </si>
  <si>
    <t>081008</t>
  </si>
  <si>
    <t>Забезпечення інсуліном хворих на цукровий діабет</t>
  </si>
  <si>
    <t>081009</t>
  </si>
  <si>
    <t>Централізовані заходи з лікування онкологічних хворих</t>
  </si>
  <si>
    <t>081010</t>
  </si>
  <si>
    <t>Соцiальний захист та соцiальне забезпечення</t>
  </si>
  <si>
    <t>090000</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</si>
  <si>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</si>
  <si>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090201</t>
  </si>
  <si>
    <t>Пiльги ветеранам вiйни i працi на придбання твердого палива та скрапленого газу</t>
  </si>
  <si>
    <t>090202</t>
  </si>
  <si>
    <t>1030</t>
  </si>
  <si>
    <t>Інші пiльги ветеранам вiйни та працi, реабілітованим громадянам, які стали інвалідами внаслідок репресій або є пенсіонерами</t>
  </si>
  <si>
    <t>090203</t>
  </si>
  <si>
    <t>Пільги ветеранам військової служби та органів внутрішніх справ на житлово-комунальні послуги</t>
  </si>
  <si>
    <t>090204</t>
  </si>
  <si>
    <t>Пільги ветеранам військової служби та органів внутрішніх справ на придбання твердого палива та скрапленого газу</t>
  </si>
  <si>
    <t>090205</t>
  </si>
  <si>
    <t xml:space="preserve">Інші пільги ветеранам військової служби та органів внутрішніх справ </t>
  </si>
  <si>
    <t>090206</t>
  </si>
  <si>
    <t>Пільги громадянам, які постраждали внаслідок Чорнобильської катастрофи на житлово-комунальні послуги</t>
  </si>
  <si>
    <t>090207</t>
  </si>
  <si>
    <t>1070</t>
  </si>
  <si>
    <t>Пільги громадянам, які постраждали внаслідок Чорнобильської катастрофи на придбання твердого палива та скрапленого газу</t>
  </si>
  <si>
    <t>090208</t>
  </si>
  <si>
    <t>Інші пільги громадянам, які постраждали внаслідок Чорнобильської катастрофи</t>
  </si>
  <si>
    <t>090209</t>
  </si>
  <si>
    <t>Допомога у зв'язку з вагітністю і пологами</t>
  </si>
  <si>
    <t>090302</t>
  </si>
  <si>
    <t>Допомога на догляд за дитиною віком до 3 років незастрахованим матерям</t>
  </si>
  <si>
    <t>090303</t>
  </si>
  <si>
    <t>Одноразова допомога при народженні дитини</t>
  </si>
  <si>
    <t>090304</t>
  </si>
  <si>
    <t>Допомога на дітей, які перебувають під опікою чи піклуванням</t>
  </si>
  <si>
    <t>090305</t>
  </si>
  <si>
    <t>Допомога на дітей одиноким матерям</t>
  </si>
  <si>
    <t>090306</t>
  </si>
  <si>
    <t>Державна соціальна допомога малозабезпеченим сім'ям</t>
  </si>
  <si>
    <t>090401</t>
  </si>
  <si>
    <t>1040</t>
  </si>
  <si>
    <t>Виплата компенсацiї реабiлiтованим</t>
  </si>
  <si>
    <t>090403</t>
  </si>
  <si>
    <t>Додатковi виплати населенню на покриття витрат на оплату житлово-комунальних послуг</t>
  </si>
  <si>
    <t>090405</t>
  </si>
  <si>
    <t>Iншi видатки на соціальний захист населення</t>
  </si>
  <si>
    <t>090412</t>
  </si>
  <si>
    <t>Засоби масової інформації</t>
  </si>
  <si>
    <t>Переодичні видання (газети та журнали)</t>
  </si>
  <si>
    <t>Пільги, що надаються населенню (крім ветеранів війни і праці, військової служби, органів внутрішніх справ)</t>
  </si>
  <si>
    <t>91207</t>
  </si>
  <si>
    <t>091101</t>
  </si>
  <si>
    <t>091102</t>
  </si>
  <si>
    <t>Соціальні програми i заходи державних органiв у справах молоді</t>
  </si>
  <si>
    <t>091103</t>
  </si>
  <si>
    <t>Заходи по реалізації регіональних програм відпочинку та оздоровлення дітей</t>
  </si>
  <si>
    <t>091108</t>
  </si>
  <si>
    <t>Територiальнi центри i вiддiлення соцiальної допомоги на дому</t>
  </si>
  <si>
    <t>091204</t>
  </si>
  <si>
    <t>091207</t>
  </si>
  <si>
    <t>Фінансова підтримка громадських організацій інвалідів і ветеранів</t>
  </si>
  <si>
    <t>091209</t>
  </si>
  <si>
    <t>Державна соціальна допомога інвалідам з дитинства та дітям інвалідам</t>
  </si>
  <si>
    <t>091300</t>
  </si>
  <si>
    <t>БАЛАНС</t>
  </si>
  <si>
    <t>Пільги, що надаються населенню (крім ветеранів війниі праці, ваійськової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</si>
  <si>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t>
  </si>
  <si>
    <t>100000</t>
  </si>
  <si>
    <t>0610</t>
  </si>
  <si>
    <t>Капiтальний ремонт житлового фонду мiсцевих органiв влади</t>
  </si>
  <si>
    <t>100102</t>
  </si>
  <si>
    <t>Додаток 9</t>
  </si>
  <si>
    <t>Додаток 10</t>
  </si>
  <si>
    <t>Додаток 11</t>
  </si>
  <si>
    <t>Додаток 12</t>
  </si>
  <si>
    <t>Додаток 13</t>
  </si>
  <si>
    <t>Додаток 14</t>
  </si>
  <si>
    <t>Додаток 15</t>
  </si>
  <si>
    <t>Додаток 16</t>
  </si>
  <si>
    <t>0620</t>
  </si>
  <si>
    <t>Благоустрiй мiст, сіл, селищ</t>
  </si>
  <si>
    <t>100203</t>
  </si>
  <si>
    <t>0511</t>
  </si>
  <si>
    <t>Культура i мистецтво</t>
  </si>
  <si>
    <t>110000</t>
  </si>
  <si>
    <t>Засоби масової iнформацiї</t>
  </si>
  <si>
    <t>120000</t>
  </si>
  <si>
    <t>120201</t>
  </si>
  <si>
    <t>Фiзична культура i спорт</t>
  </si>
  <si>
    <t>130000</t>
  </si>
  <si>
    <t>Будiвництво</t>
  </si>
  <si>
    <t>150000</t>
  </si>
  <si>
    <t>Транспорт, дорожнє господарство, зв'язок, телекомунiкацiї та iнформатика</t>
  </si>
  <si>
    <t>170000</t>
  </si>
  <si>
    <t>Iншi послуги, пов'язанi з економiчною дiяльнiстю</t>
  </si>
  <si>
    <t>180000</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</si>
  <si>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</si>
  <si>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</si>
  <si>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організації рятування на водах</t>
  </si>
  <si>
    <t>Обслуговування боргу</t>
  </si>
  <si>
    <t>Цiльовi фонди</t>
  </si>
  <si>
    <t>Охорона та раціональне використання природних ресурсів</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</si>
  <si>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</si>
  <si>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0133</t>
  </si>
  <si>
    <t>Видатки, не вiднесенi до основних груп</t>
  </si>
  <si>
    <t>Резервний фонд</t>
  </si>
  <si>
    <t xml:space="preserve">Іншi видатки </t>
  </si>
  <si>
    <t>Разом видатків</t>
  </si>
  <si>
    <t>Кошти, що передаються  до державного бюджету</t>
  </si>
  <si>
    <t xml:space="preserve">Кошти, 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 </t>
  </si>
  <si>
    <t>0180</t>
  </si>
  <si>
    <t>Всього видатків</t>
  </si>
  <si>
    <t>Кошти, що передаються  до інших бюджетів</t>
  </si>
  <si>
    <t>250300а</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</si>
  <si>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</si>
  <si>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100103</t>
  </si>
  <si>
    <t>Дотація житлово-комунальному господарству</t>
  </si>
  <si>
    <t>100202</t>
  </si>
  <si>
    <t>Водопровідно-каналізаційне господарство</t>
  </si>
  <si>
    <t>200700</t>
  </si>
  <si>
    <t>Інші природоохоронні заходи</t>
  </si>
  <si>
    <t>Охорона навколишнього природного середовища та ядерна безпека</t>
  </si>
  <si>
    <t>200000</t>
  </si>
  <si>
    <t>090210</t>
  </si>
  <si>
    <t>Пільги громадянам, передбачені пунктом "є" частини першої статті 77 Основ законодавства про охорону здоров'я, частиною другою статті 29 Основ законодавства про культуру, абзацем першим частини четвертої статті 57 Закону України "Про освіту" на оплату електроенергію, природного газу, послуг тепло-, водопостачання та водовідведення, квартирної плати, вивезення побутового сміття та рідких нечистот</t>
  </si>
  <si>
    <t>Субвенція з місцевого бюджету державному бюджету на виконання програм соціально-економічного та культурного розвитку регіонів</t>
  </si>
  <si>
    <t>Погашення зобов'язань держави за знеціненими грошовими заощадженнями в установах Ощадного банку колишнього СРСР шляхом погашення заборгованості за житлово-комунальні послуги</t>
  </si>
  <si>
    <t>100501</t>
  </si>
  <si>
    <t>100302</t>
  </si>
  <si>
    <t>Комбынати комунальних пыдприэмств, районны виробничы об'єднання  та інші підприємства, установи та організації</t>
  </si>
  <si>
    <t>Розміщення коштів на депозитах або придбання цінних паперів</t>
  </si>
  <si>
    <t>Видатки Комунарського району</t>
  </si>
  <si>
    <t>Видатки Заводського району</t>
  </si>
  <si>
    <t>Видатки Шевченківського району</t>
  </si>
  <si>
    <t>Видатки Жовтневого району</t>
  </si>
  <si>
    <t>Видатки Орджонікідзевського району</t>
  </si>
  <si>
    <t>Видатки Хортицького району</t>
  </si>
  <si>
    <t>Видатки Ленінського району</t>
  </si>
  <si>
    <t>170302</t>
  </si>
  <si>
    <t>Компенсаційні виплати за пільговий проїзд окремих категорій громадян на залізничному транспорті</t>
  </si>
  <si>
    <t>17.03.2006 №4</t>
  </si>
</sst>
</file>

<file path=xl/styles.xml><?xml version="1.0" encoding="utf-8"?>
<styleSheet xmlns="http://schemas.openxmlformats.org/spreadsheetml/2006/main">
  <numFmts count="1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0"/>
  </numFmts>
  <fonts count="19">
    <font>
      <sz val="10"/>
      <name val="Arial Cyr"/>
      <family val="0"/>
    </font>
    <font>
      <sz val="10"/>
      <name val="Times New Roman"/>
      <family val="1"/>
    </font>
    <font>
      <b/>
      <i/>
      <sz val="16"/>
      <color indexed="8"/>
      <name val="Times New Roman"/>
      <family val="1"/>
    </font>
    <font>
      <sz val="12"/>
      <name val="Times New Roman"/>
      <family val="1"/>
    </font>
    <font>
      <b/>
      <sz val="14"/>
      <name val="Times New Roman"/>
      <family val="1"/>
    </font>
    <font>
      <b/>
      <sz val="10"/>
      <name val="Times New Roman"/>
      <family val="1"/>
    </font>
    <font>
      <b/>
      <sz val="11"/>
      <name val="Times New Roman"/>
      <family val="1"/>
    </font>
    <font>
      <b/>
      <sz val="9"/>
      <name val="Times New Roman"/>
      <family val="1"/>
    </font>
    <font>
      <b/>
      <sz val="12"/>
      <name val="Times New Roman"/>
      <family val="1"/>
    </font>
    <font>
      <sz val="12"/>
      <name val="Times New Roman Cyr"/>
      <family val="1"/>
    </font>
    <font>
      <sz val="12"/>
      <color indexed="8"/>
      <name val="Times New Roman"/>
      <family val="1"/>
    </font>
    <font>
      <sz val="13"/>
      <name val="Times New Roman"/>
      <family val="1"/>
    </font>
    <font>
      <b/>
      <sz val="12"/>
      <color indexed="8"/>
      <name val="Times New Roman"/>
      <family val="1"/>
    </font>
    <font>
      <b/>
      <sz val="14"/>
      <name val="Arial Cyr"/>
      <family val="2"/>
    </font>
    <font>
      <b/>
      <i/>
      <sz val="12"/>
      <name val="Times New Roman"/>
      <family val="1"/>
    </font>
    <font>
      <b/>
      <sz val="12"/>
      <name val="Times New Roman Cyr"/>
      <family val="1"/>
    </font>
    <font>
      <sz val="16"/>
      <name val="Times New Roman"/>
      <family val="1"/>
    </font>
    <font>
      <sz val="16"/>
      <name val="Arial Cyr"/>
      <family val="0"/>
    </font>
    <font>
      <b/>
      <sz val="10"/>
      <name val="Arial Cyr"/>
      <family val="0"/>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6">
    <xf numFmtId="0" fontId="0" fillId="0" borderId="0" xfId="0" applyAlignment="1">
      <alignment/>
    </xf>
    <xf numFmtId="0" fontId="1" fillId="0" borderId="0" xfId="0" applyFont="1" applyBorder="1" applyAlignment="1" applyProtection="1">
      <alignment/>
      <protection/>
    </xf>
    <xf numFmtId="0" fontId="5" fillId="0" borderId="0" xfId="0" applyFont="1" applyAlignment="1" applyProtection="1">
      <alignment vertical="center"/>
      <protection/>
    </xf>
    <xf numFmtId="0" fontId="6" fillId="2" borderId="0" xfId="0" applyFont="1" applyFill="1" applyAlignment="1" applyProtection="1">
      <alignment horizont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protection/>
    </xf>
    <xf numFmtId="0" fontId="6" fillId="2" borderId="1" xfId="0" applyNumberFormat="1" applyFont="1" applyFill="1" applyBorder="1" applyAlignment="1" applyProtection="1">
      <alignment horizontal="center"/>
      <protection/>
    </xf>
    <xf numFmtId="49" fontId="6" fillId="0" borderId="1" xfId="0" applyNumberFormat="1" applyFont="1" applyFill="1" applyBorder="1" applyAlignment="1" applyProtection="1">
      <alignment horizontal="center" vertical="center" wrapText="1"/>
      <protection/>
    </xf>
    <xf numFmtId="3" fontId="3" fillId="2" borderId="3" xfId="0" applyNumberFormat="1" applyFont="1" applyFill="1" applyBorder="1" applyAlignment="1" applyProtection="1">
      <alignment horizontal="right"/>
      <protection/>
    </xf>
    <xf numFmtId="3" fontId="3" fillId="2" borderId="3" xfId="0" applyNumberFormat="1" applyFont="1" applyFill="1" applyBorder="1" applyAlignment="1" applyProtection="1">
      <alignment horizontal="right"/>
      <protection locked="0"/>
    </xf>
    <xf numFmtId="3" fontId="3" fillId="0" borderId="3" xfId="0" applyNumberFormat="1" applyFont="1" applyFill="1" applyBorder="1" applyAlignment="1" applyProtection="1">
      <alignment horizontal="right"/>
      <protection locked="0"/>
    </xf>
    <xf numFmtId="0" fontId="3" fillId="0" borderId="3" xfId="17" applyFont="1" applyBorder="1" applyAlignment="1" applyProtection="1">
      <alignment vertical="center" wrapText="1"/>
      <protection/>
    </xf>
    <xf numFmtId="0" fontId="3" fillId="0" borderId="3" xfId="17" applyFont="1" applyBorder="1" applyAlignment="1" applyProtection="1">
      <alignment vertical="center" wrapText="1"/>
      <protection/>
    </xf>
    <xf numFmtId="3" fontId="10" fillId="2" borderId="3" xfId="0" applyNumberFormat="1" applyFont="1" applyFill="1" applyBorder="1" applyAlignment="1" applyProtection="1">
      <alignment horizontal="right"/>
      <protection/>
    </xf>
    <xf numFmtId="3" fontId="10" fillId="0" borderId="3" xfId="0" applyNumberFormat="1" applyFont="1" applyFill="1" applyBorder="1" applyAlignment="1" applyProtection="1">
      <alignment horizontal="right"/>
      <protection/>
    </xf>
    <xf numFmtId="172" fontId="11" fillId="0" borderId="3" xfId="17" applyNumberFormat="1" applyFont="1" applyBorder="1" applyAlignment="1" applyProtection="1">
      <alignment horizontal="center" vertical="center" wrapText="1"/>
      <protection/>
    </xf>
    <xf numFmtId="3" fontId="10" fillId="2" borderId="3" xfId="0" applyNumberFormat="1" applyFont="1" applyFill="1" applyBorder="1" applyAlignment="1" applyProtection="1">
      <alignment horizontal="right"/>
      <protection locked="0"/>
    </xf>
    <xf numFmtId="3" fontId="10" fillId="0" borderId="3" xfId="0" applyNumberFormat="1" applyFont="1" applyFill="1" applyBorder="1" applyAlignment="1" applyProtection="1">
      <alignment horizontal="right"/>
      <protection locked="0"/>
    </xf>
    <xf numFmtId="0" fontId="11" fillId="0" borderId="3" xfId="0" applyFont="1" applyBorder="1" applyAlignment="1" applyProtection="1">
      <alignment horizontal="center"/>
      <protection/>
    </xf>
    <xf numFmtId="0" fontId="1" fillId="0" borderId="3" xfId="0" applyFont="1" applyBorder="1" applyAlignment="1" applyProtection="1">
      <alignment horizontal="center"/>
      <protection/>
    </xf>
    <xf numFmtId="0" fontId="8" fillId="0" borderId="3" xfId="0" applyFont="1" applyFill="1" applyBorder="1" applyAlignment="1" applyProtection="1">
      <alignment vertical="center" wrapText="1"/>
      <protection/>
    </xf>
    <xf numFmtId="3" fontId="3" fillId="0" borderId="3" xfId="17" applyNumberFormat="1" applyFont="1" applyBorder="1" applyAlignment="1" applyProtection="1">
      <alignment horizontal="right"/>
      <protection/>
    </xf>
    <xf numFmtId="0" fontId="3" fillId="0" borderId="3" xfId="0" applyFont="1" applyFill="1" applyBorder="1" applyAlignment="1" applyProtection="1">
      <alignment vertical="center" wrapText="1"/>
      <protection/>
    </xf>
    <xf numFmtId="0" fontId="12" fillId="0" borderId="3" xfId="0" applyFont="1" applyFill="1" applyBorder="1" applyAlignment="1" applyProtection="1">
      <alignment horizontal="center" vertical="top" wrapText="1"/>
      <protection/>
    </xf>
    <xf numFmtId="0" fontId="1" fillId="0" borderId="4" xfId="0" applyFont="1" applyBorder="1" applyAlignment="1" applyProtection="1">
      <alignment horizontal="center"/>
      <protection/>
    </xf>
    <xf numFmtId="3" fontId="3" fillId="0" borderId="4" xfId="17" applyNumberFormat="1" applyFont="1" applyBorder="1" applyAlignment="1" applyProtection="1">
      <alignment horizontal="right"/>
      <protection/>
    </xf>
    <xf numFmtId="0" fontId="1" fillId="0" borderId="0" xfId="0" applyFont="1" applyAlignment="1" applyProtection="1">
      <alignment horizontal="center"/>
      <protection/>
    </xf>
    <xf numFmtId="0" fontId="1" fillId="0" borderId="0" xfId="0" applyFont="1" applyAlignment="1" applyProtection="1">
      <alignment vertical="center"/>
      <protection/>
    </xf>
    <xf numFmtId="0" fontId="3" fillId="0" borderId="4" xfId="0" applyFont="1" applyFill="1" applyBorder="1" applyAlignment="1" applyProtection="1">
      <alignment vertical="center" wrapText="1"/>
      <protection/>
    </xf>
    <xf numFmtId="0" fontId="8" fillId="0" borderId="3" xfId="17" applyFont="1" applyBorder="1" applyAlignment="1" applyProtection="1">
      <alignment horizontal="center" wrapText="1"/>
      <protection/>
    </xf>
    <xf numFmtId="174" fontId="8" fillId="0" borderId="3" xfId="17" applyNumberFormat="1" applyFont="1" applyBorder="1" applyAlignment="1" applyProtection="1">
      <alignment horizontal="center"/>
      <protection/>
    </xf>
    <xf numFmtId="49" fontId="3" fillId="0" borderId="3" xfId="17" applyNumberFormat="1" applyFont="1" applyBorder="1" applyAlignment="1" applyProtection="1">
      <alignment horizontal="center"/>
      <protection/>
    </xf>
    <xf numFmtId="49" fontId="8" fillId="0" borderId="3" xfId="17" applyNumberFormat="1" applyFont="1" applyBorder="1" applyAlignment="1" applyProtection="1">
      <alignment horizontal="center"/>
      <protection/>
    </xf>
    <xf numFmtId="0" fontId="14" fillId="0" borderId="3" xfId="17" applyFont="1" applyBorder="1" applyAlignment="1" applyProtection="1">
      <alignment vertical="center" wrapText="1"/>
      <protection/>
    </xf>
    <xf numFmtId="0" fontId="8" fillId="2" borderId="3" xfId="0" applyFont="1" applyFill="1" applyBorder="1" applyAlignment="1" applyProtection="1">
      <alignment horizontal="center" vertical="center" wrapText="1"/>
      <protection/>
    </xf>
    <xf numFmtId="0" fontId="8" fillId="2" borderId="3" xfId="0" applyFont="1" applyFill="1" applyBorder="1" applyAlignment="1" applyProtection="1">
      <alignment horizontal="center"/>
      <protection/>
    </xf>
    <xf numFmtId="49" fontId="3" fillId="0" borderId="3" xfId="17" applyNumberFormat="1" applyFont="1" applyBorder="1" applyAlignment="1" applyProtection="1">
      <alignment horizontal="center"/>
      <protection/>
    </xf>
    <xf numFmtId="0" fontId="3" fillId="0" borderId="3" xfId="17" applyFont="1" applyBorder="1" applyAlignment="1" applyProtection="1">
      <alignment wrapText="1"/>
      <protection/>
    </xf>
    <xf numFmtId="0" fontId="3" fillId="0" borderId="3" xfId="17" applyFont="1" applyBorder="1" applyAlignment="1" applyProtection="1">
      <alignment horizontal="center"/>
      <protection/>
    </xf>
    <xf numFmtId="0" fontId="14" fillId="2" borderId="3" xfId="0" applyFont="1" applyFill="1" applyBorder="1" applyAlignment="1" applyProtection="1">
      <alignment horizontal="center" vertical="center" wrapText="1"/>
      <protection/>
    </xf>
    <xf numFmtId="0" fontId="15" fillId="2" borderId="3" xfId="0" applyFont="1" applyFill="1" applyBorder="1" applyAlignment="1" applyProtection="1">
      <alignment horizontal="center" vertical="center"/>
      <protection hidden="1"/>
    </xf>
    <xf numFmtId="0" fontId="3" fillId="0" borderId="3" xfId="0" applyFont="1" applyBorder="1" applyAlignment="1" applyProtection="1">
      <alignment horizontal="center"/>
      <protection/>
    </xf>
    <xf numFmtId="0" fontId="8" fillId="2" borderId="3"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4" xfId="0" applyFont="1" applyFill="1" applyBorder="1" applyAlignment="1" applyProtection="1">
      <alignment horizontal="center"/>
      <protection hidden="1"/>
    </xf>
    <xf numFmtId="0" fontId="16" fillId="0" borderId="0" xfId="0" applyFont="1" applyAlignment="1" applyProtection="1">
      <alignment vertical="center"/>
      <protection/>
    </xf>
    <xf numFmtId="0" fontId="16" fillId="0" borderId="0" xfId="0" applyFont="1" applyAlignment="1" applyProtection="1">
      <alignment horizontal="center"/>
      <protection/>
    </xf>
    <xf numFmtId="0" fontId="16" fillId="0" borderId="0" xfId="0" applyFont="1" applyBorder="1" applyAlignment="1" applyProtection="1">
      <alignment/>
      <protection/>
    </xf>
    <xf numFmtId="0" fontId="17" fillId="0" borderId="0" xfId="0" applyFont="1" applyAlignment="1">
      <alignment/>
    </xf>
    <xf numFmtId="0" fontId="2" fillId="2" borderId="0" xfId="0" applyFont="1" applyFill="1" applyAlignment="1" applyProtection="1">
      <alignment horizontal="center" vertical="center"/>
      <protection/>
    </xf>
    <xf numFmtId="0" fontId="1" fillId="0" borderId="0" xfId="0" applyFont="1" applyBorder="1" applyAlignment="1" applyProtection="1">
      <alignment horizontal="right"/>
      <protection/>
    </xf>
    <xf numFmtId="3" fontId="10" fillId="2" borderId="4" xfId="0" applyNumberFormat="1" applyFont="1" applyFill="1" applyBorder="1" applyAlignment="1" applyProtection="1">
      <alignment horizontal="right"/>
      <protection/>
    </xf>
    <xf numFmtId="0" fontId="8" fillId="0" borderId="4" xfId="0" applyFont="1" applyFill="1" applyBorder="1" applyAlignment="1" applyProtection="1">
      <alignment vertical="center" wrapText="1"/>
      <protection/>
    </xf>
    <xf numFmtId="0" fontId="8" fillId="2" borderId="4" xfId="0" applyFont="1" applyFill="1" applyBorder="1" applyAlignment="1" applyProtection="1">
      <alignment horizontal="center"/>
      <protection hidden="1"/>
    </xf>
    <xf numFmtId="0" fontId="5" fillId="0" borderId="4" xfId="0" applyFont="1" applyBorder="1" applyAlignment="1" applyProtection="1">
      <alignment horizontal="center"/>
      <protection/>
    </xf>
    <xf numFmtId="3" fontId="8" fillId="0" borderId="4" xfId="17" applyNumberFormat="1" applyFont="1" applyBorder="1" applyAlignment="1" applyProtection="1">
      <alignment horizontal="right"/>
      <protection/>
    </xf>
    <xf numFmtId="0" fontId="18" fillId="0" borderId="0" xfId="0" applyFont="1" applyAlignment="1">
      <alignment/>
    </xf>
    <xf numFmtId="0" fontId="8" fillId="0" borderId="5" xfId="0" applyFont="1" applyFill="1" applyBorder="1" applyAlignment="1" applyProtection="1">
      <alignment vertical="center" wrapText="1"/>
      <protection/>
    </xf>
    <xf numFmtId="0" fontId="8" fillId="2" borderId="5" xfId="0" applyFont="1" applyFill="1" applyBorder="1" applyAlignment="1" applyProtection="1">
      <alignment horizontal="center"/>
      <protection hidden="1"/>
    </xf>
    <xf numFmtId="0" fontId="1" fillId="0" borderId="5" xfId="0" applyFont="1" applyBorder="1" applyAlignment="1" applyProtection="1">
      <alignment horizontal="center"/>
      <protection/>
    </xf>
    <xf numFmtId="3" fontId="3" fillId="0" borderId="5" xfId="17" applyNumberFormat="1" applyFont="1" applyBorder="1" applyAlignment="1" applyProtection="1">
      <alignment horizontal="right"/>
      <protection/>
    </xf>
    <xf numFmtId="3" fontId="16" fillId="0" borderId="0" xfId="0" applyNumberFormat="1" applyFon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Alignment="1">
      <alignment/>
    </xf>
    <xf numFmtId="49" fontId="8" fillId="0" borderId="3" xfId="17" applyNumberFormat="1" applyFont="1" applyBorder="1" applyAlignment="1" applyProtection="1">
      <alignment horizontal="center"/>
      <protection/>
    </xf>
    <xf numFmtId="3" fontId="12" fillId="2" borderId="4" xfId="0" applyNumberFormat="1" applyFont="1" applyFill="1" applyBorder="1" applyAlignment="1" applyProtection="1">
      <alignment horizontal="right"/>
      <protection/>
    </xf>
    <xf numFmtId="0" fontId="13" fillId="0" borderId="0" xfId="0" applyFont="1" applyAlignment="1">
      <alignment horizontal="center"/>
    </xf>
    <xf numFmtId="49" fontId="4" fillId="2" borderId="1" xfId="0" applyNumberFormat="1" applyFont="1" applyFill="1" applyBorder="1" applyAlignment="1" applyProtection="1">
      <alignment horizontal="center" vertical="center" wrapText="1"/>
      <protection/>
    </xf>
    <xf numFmtId="49" fontId="4" fillId="2" borderId="6" xfId="0" applyNumberFormat="1" applyFont="1" applyFill="1" applyBorder="1" applyAlignment="1" applyProtection="1">
      <alignment horizontal="center" vertical="center" wrapText="1"/>
      <protection/>
    </xf>
    <xf numFmtId="49" fontId="7" fillId="2" borderId="6" xfId="0" applyNumberFormat="1" applyFont="1" applyFill="1" applyBorder="1" applyAlignment="1" applyProtection="1">
      <alignment horizontal="center" vertical="center" wrapText="1"/>
      <protection/>
    </xf>
    <xf numFmtId="49" fontId="7" fillId="2" borderId="7" xfId="0" applyNumberFormat="1" applyFont="1" applyFill="1" applyBorder="1" applyAlignment="1" applyProtection="1">
      <alignment horizontal="center" vertical="center" wrapText="1"/>
      <protection/>
    </xf>
    <xf numFmtId="49" fontId="7" fillId="2" borderId="8" xfId="0" applyNumberFormat="1" applyFont="1" applyFill="1" applyBorder="1" applyAlignment="1" applyProtection="1">
      <alignment horizontal="center" vertical="center" wrapText="1"/>
      <protection/>
    </xf>
    <xf numFmtId="49" fontId="8" fillId="2" borderId="6" xfId="0" applyNumberFormat="1" applyFont="1" applyFill="1" applyBorder="1" applyAlignment="1" applyProtection="1">
      <alignment horizontal="center" vertical="center" wrapText="1"/>
      <protection/>
    </xf>
    <xf numFmtId="49" fontId="8" fillId="2" borderId="7" xfId="0" applyNumberFormat="1" applyFont="1" applyFill="1" applyBorder="1" applyAlignment="1" applyProtection="1">
      <alignment horizontal="center" vertical="center" wrapText="1"/>
      <protection/>
    </xf>
    <xf numFmtId="49" fontId="8" fillId="2" borderId="8" xfId="0" applyNumberFormat="1" applyFont="1" applyFill="1" applyBorder="1" applyAlignment="1" applyProtection="1">
      <alignment horizontal="center" vertical="center" wrapText="1"/>
      <protection/>
    </xf>
    <xf numFmtId="14" fontId="16" fillId="0" borderId="0" xfId="0" applyNumberFormat="1" applyFont="1" applyBorder="1" applyAlignment="1" applyProtection="1">
      <alignment/>
      <protection/>
    </xf>
  </cellXfs>
  <cellStyles count="7">
    <cellStyle name="Normal" xfId="0"/>
    <cellStyle name="Currency" xfId="15"/>
    <cellStyle name="Currency [0]" xfId="16"/>
    <cellStyle name="Обычный_ZV1PIV98"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79"/>
  <sheetViews>
    <sheetView showZeros="0" zoomScale="75" zoomScaleNormal="75" workbookViewId="0" topLeftCell="A1">
      <selection activeCell="A5" sqref="A5:F5"/>
    </sheetView>
  </sheetViews>
  <sheetFormatPr defaultColWidth="9.00390625" defaultRowHeight="12.75"/>
  <cols>
    <col min="1" max="1" width="75.75390625" style="27" customWidth="1"/>
    <col min="2" max="2" width="12.75390625" style="26" customWidth="1"/>
    <col min="3" max="3" width="8.625" style="26" hidden="1" customWidth="1"/>
    <col min="4" max="4" width="16.75390625" style="1" customWidth="1"/>
    <col min="5" max="5" width="16.875" style="1" customWidth="1"/>
    <col min="6" max="6" width="16.75390625" style="1" customWidth="1"/>
  </cols>
  <sheetData>
    <row r="1" spans="4:6" s="48" customFormat="1" ht="20.25">
      <c r="D1" s="47"/>
      <c r="E1" s="47" t="s">
        <v>183</v>
      </c>
      <c r="F1" s="47"/>
    </row>
    <row r="2" spans="4:6" s="48" customFormat="1" ht="20.25">
      <c r="D2" s="47"/>
      <c r="E2" s="47" t="s">
        <v>18</v>
      </c>
      <c r="F2" s="47"/>
    </row>
    <row r="3" spans="1:6" s="48" customFormat="1" ht="20.25">
      <c r="A3" s="49"/>
      <c r="B3" s="49"/>
      <c r="C3" s="49"/>
      <c r="D3" s="47"/>
      <c r="E3" s="47" t="s">
        <v>252</v>
      </c>
      <c r="F3" s="47"/>
    </row>
    <row r="4" spans="1:3" ht="12.75">
      <c r="A4"/>
      <c r="B4"/>
      <c r="C4"/>
    </row>
    <row r="5" spans="1:6" ht="18">
      <c r="A5" s="66" t="s">
        <v>19</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9.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13">
        <f>D13</f>
        <v>10125353</v>
      </c>
      <c r="E12" s="13">
        <f>E13</f>
        <v>26776</v>
      </c>
      <c r="F12" s="13">
        <f aca="true" t="shared" si="0" ref="F12:F49">SUM(D12:E12)</f>
        <v>10152129</v>
      </c>
    </row>
    <row r="13" spans="1:6" ht="16.5">
      <c r="A13" s="11" t="s">
        <v>39</v>
      </c>
      <c r="B13" s="31" t="s">
        <v>40</v>
      </c>
      <c r="C13" s="15" t="s">
        <v>38</v>
      </c>
      <c r="D13" s="9">
        <v>10125353</v>
      </c>
      <c r="E13" s="9">
        <v>26776</v>
      </c>
      <c r="F13" s="9">
        <f t="shared" si="0"/>
        <v>10152129</v>
      </c>
    </row>
    <row r="14" spans="1:6" ht="16.5">
      <c r="A14" s="29" t="s">
        <v>41</v>
      </c>
      <c r="B14" s="32" t="s">
        <v>42</v>
      </c>
      <c r="C14" s="15"/>
      <c r="D14" s="13">
        <f>D15</f>
        <v>739999</v>
      </c>
      <c r="E14" s="13">
        <v>0</v>
      </c>
      <c r="F14" s="13">
        <f t="shared" si="0"/>
        <v>739999</v>
      </c>
    </row>
    <row r="15" spans="1:6" ht="16.5">
      <c r="A15" s="11" t="s">
        <v>44</v>
      </c>
      <c r="B15" s="31" t="s">
        <v>45</v>
      </c>
      <c r="C15" s="15" t="s">
        <v>46</v>
      </c>
      <c r="D15" s="9">
        <v>739999</v>
      </c>
      <c r="E15" s="9">
        <v>0</v>
      </c>
      <c r="F15" s="9">
        <f t="shared" si="0"/>
        <v>739999</v>
      </c>
    </row>
    <row r="16" spans="1:6" ht="16.5">
      <c r="A16" s="29" t="s">
        <v>47</v>
      </c>
      <c r="B16" s="32" t="s">
        <v>48</v>
      </c>
      <c r="C16" s="15"/>
      <c r="D16" s="13">
        <v>15243777</v>
      </c>
      <c r="E16" s="13">
        <v>4558215</v>
      </c>
      <c r="F16" s="13">
        <f t="shared" si="0"/>
        <v>19801992</v>
      </c>
    </row>
    <row r="17" spans="1:6" ht="16.5">
      <c r="A17" s="29" t="s">
        <v>49</v>
      </c>
      <c r="B17" s="32" t="s">
        <v>50</v>
      </c>
      <c r="C17" s="15"/>
      <c r="D17" s="13">
        <v>67343753</v>
      </c>
      <c r="E17" s="13">
        <v>3828710</v>
      </c>
      <c r="F17" s="13">
        <f t="shared" si="0"/>
        <v>71172463</v>
      </c>
    </row>
    <row r="18" spans="1:6" ht="16.5">
      <c r="A18" s="29" t="s">
        <v>118</v>
      </c>
      <c r="B18" s="32" t="s">
        <v>119</v>
      </c>
      <c r="C18" s="15"/>
      <c r="D18" s="13">
        <v>7704863</v>
      </c>
      <c r="E18" s="13">
        <v>77636</v>
      </c>
      <c r="F18" s="13">
        <f t="shared" si="0"/>
        <v>7782499</v>
      </c>
    </row>
    <row r="19" spans="1:6" ht="31.5" hidden="1">
      <c r="A19" s="11" t="s">
        <v>125</v>
      </c>
      <c r="B19" s="31" t="s">
        <v>126</v>
      </c>
      <c r="C19" s="15" t="s">
        <v>124</v>
      </c>
      <c r="D19" s="9"/>
      <c r="E19" s="9"/>
      <c r="F19" s="9">
        <f t="shared" si="0"/>
        <v>0</v>
      </c>
    </row>
    <row r="20" spans="1:6" ht="16.5" hidden="1">
      <c r="A20" s="11" t="s">
        <v>131</v>
      </c>
      <c r="B20" s="31" t="s">
        <v>132</v>
      </c>
      <c r="C20" s="15" t="s">
        <v>124</v>
      </c>
      <c r="D20" s="9"/>
      <c r="E20" s="9"/>
      <c r="F20" s="9">
        <f t="shared" si="0"/>
        <v>0</v>
      </c>
    </row>
    <row r="21" spans="1:6" ht="16.5">
      <c r="A21" s="11" t="s">
        <v>157</v>
      </c>
      <c r="B21" s="31" t="s">
        <v>158</v>
      </c>
      <c r="C21" s="15">
        <v>1061</v>
      </c>
      <c r="D21" s="9">
        <v>2931178</v>
      </c>
      <c r="E21" s="9"/>
      <c r="F21" s="9">
        <f t="shared" si="0"/>
        <v>2931178</v>
      </c>
    </row>
    <row r="22" spans="1:6" ht="16.5" hidden="1">
      <c r="A22" s="11" t="s">
        <v>12</v>
      </c>
      <c r="B22" s="31" t="s">
        <v>13</v>
      </c>
      <c r="C22" s="15"/>
      <c r="D22" s="9"/>
      <c r="E22" s="9"/>
      <c r="F22" s="9">
        <f t="shared" si="0"/>
        <v>0</v>
      </c>
    </row>
    <row r="23" spans="1:6" ht="18" customHeight="1">
      <c r="A23" s="11" t="s">
        <v>14</v>
      </c>
      <c r="B23" s="31" t="s">
        <v>163</v>
      </c>
      <c r="C23" s="15"/>
      <c r="D23" s="9">
        <v>178068</v>
      </c>
      <c r="E23" s="9"/>
      <c r="F23" s="9">
        <f t="shared" si="0"/>
        <v>178068</v>
      </c>
    </row>
    <row r="24" spans="1:6" ht="18" customHeight="1">
      <c r="A24" s="11" t="s">
        <v>15</v>
      </c>
      <c r="B24" s="31" t="s">
        <v>164</v>
      </c>
      <c r="C24" s="15"/>
      <c r="D24" s="9">
        <v>10190</v>
      </c>
      <c r="E24" s="9"/>
      <c r="F24" s="9">
        <f t="shared" si="0"/>
        <v>10190</v>
      </c>
    </row>
    <row r="25" spans="1:6" ht="18" customHeight="1">
      <c r="A25" s="11" t="s">
        <v>165</v>
      </c>
      <c r="B25" s="31" t="s">
        <v>166</v>
      </c>
      <c r="C25" s="15">
        <v>1040</v>
      </c>
      <c r="D25" s="9">
        <v>148321</v>
      </c>
      <c r="E25" s="9"/>
      <c r="F25" s="9">
        <f t="shared" si="0"/>
        <v>148321</v>
      </c>
    </row>
    <row r="26" spans="1:6" ht="16.5" customHeight="1" hidden="1">
      <c r="A26" s="11" t="s">
        <v>167</v>
      </c>
      <c r="B26" s="31" t="s">
        <v>168</v>
      </c>
      <c r="C26" s="15"/>
      <c r="D26" s="9"/>
      <c r="E26" s="9"/>
      <c r="F26" s="9">
        <f t="shared" si="0"/>
        <v>0</v>
      </c>
    </row>
    <row r="27" spans="1:6" ht="18" customHeight="1">
      <c r="A27" s="11" t="s">
        <v>169</v>
      </c>
      <c r="B27" s="31" t="s">
        <v>170</v>
      </c>
      <c r="C27" s="15">
        <v>1020</v>
      </c>
      <c r="D27" s="9">
        <v>4302873</v>
      </c>
      <c r="E27" s="9">
        <v>77636</v>
      </c>
      <c r="F27" s="9">
        <f t="shared" si="0"/>
        <v>4380509</v>
      </c>
    </row>
    <row r="28" spans="1:6" ht="17.25" customHeight="1">
      <c r="A28" s="11" t="s">
        <v>172</v>
      </c>
      <c r="B28" s="31" t="s">
        <v>173</v>
      </c>
      <c r="C28" s="15">
        <v>1030</v>
      </c>
      <c r="D28" s="9">
        <v>134233</v>
      </c>
      <c r="E28" s="9"/>
      <c r="F28" s="9">
        <f t="shared" si="0"/>
        <v>134233</v>
      </c>
    </row>
    <row r="29" spans="1:6" ht="16.5">
      <c r="A29" s="29" t="s">
        <v>178</v>
      </c>
      <c r="B29" s="32" t="s">
        <v>179</v>
      </c>
      <c r="C29" s="15"/>
      <c r="D29" s="13">
        <f>SUM(D30:D35)</f>
        <v>33903840</v>
      </c>
      <c r="E29" s="13">
        <f>SUM(E30:E35)</f>
        <v>4351095</v>
      </c>
      <c r="F29" s="13">
        <f t="shared" si="0"/>
        <v>38254935</v>
      </c>
    </row>
    <row r="30" spans="1:6" ht="16.5">
      <c r="A30" s="11" t="s">
        <v>181</v>
      </c>
      <c r="B30" s="31" t="s">
        <v>182</v>
      </c>
      <c r="C30" s="15" t="s">
        <v>180</v>
      </c>
      <c r="D30" s="9">
        <v>12224420</v>
      </c>
      <c r="E30" s="9"/>
      <c r="F30" s="9">
        <f t="shared" si="0"/>
        <v>12224420</v>
      </c>
    </row>
    <row r="31" spans="1:6" ht="16.5">
      <c r="A31" s="11" t="s">
        <v>228</v>
      </c>
      <c r="B31" s="31" t="s">
        <v>227</v>
      </c>
      <c r="C31" s="15"/>
      <c r="D31" s="9">
        <v>4863900</v>
      </c>
      <c r="E31" s="9"/>
      <c r="F31" s="9">
        <f t="shared" si="0"/>
        <v>4863900</v>
      </c>
    </row>
    <row r="32" spans="1:6" ht="16.5">
      <c r="A32" s="11" t="s">
        <v>230</v>
      </c>
      <c r="B32" s="31" t="s">
        <v>229</v>
      </c>
      <c r="C32" s="15"/>
      <c r="D32" s="9">
        <v>149999</v>
      </c>
      <c r="E32" s="9"/>
      <c r="F32" s="9">
        <f t="shared" si="0"/>
        <v>149999</v>
      </c>
    </row>
    <row r="33" spans="1:6" ht="16.5">
      <c r="A33" s="11" t="s">
        <v>192</v>
      </c>
      <c r="B33" s="31" t="s">
        <v>193</v>
      </c>
      <c r="C33" s="15" t="s">
        <v>191</v>
      </c>
      <c r="D33" s="9">
        <v>16539521</v>
      </c>
      <c r="E33" s="9">
        <v>317088</v>
      </c>
      <c r="F33" s="9">
        <f t="shared" si="0"/>
        <v>16856609</v>
      </c>
    </row>
    <row r="34" spans="1:6" ht="31.5">
      <c r="A34" s="11" t="s">
        <v>241</v>
      </c>
      <c r="B34" s="31" t="s">
        <v>240</v>
      </c>
      <c r="C34" s="15"/>
      <c r="D34" s="9">
        <v>126000</v>
      </c>
      <c r="E34" s="9"/>
      <c r="F34" s="9">
        <f t="shared" si="0"/>
        <v>126000</v>
      </c>
    </row>
    <row r="35" spans="1:6" ht="16.5">
      <c r="A35" s="11"/>
      <c r="B35" s="31" t="s">
        <v>239</v>
      </c>
      <c r="C35" s="15"/>
      <c r="D35" s="9"/>
      <c r="E35" s="9">
        <v>4034007</v>
      </c>
      <c r="F35" s="9">
        <f t="shared" si="0"/>
        <v>4034007</v>
      </c>
    </row>
    <row r="36" spans="1:6" ht="16.5">
      <c r="A36" s="29" t="s">
        <v>195</v>
      </c>
      <c r="B36" s="32" t="s">
        <v>196</v>
      </c>
      <c r="C36" s="15"/>
      <c r="D36" s="13">
        <v>13031518</v>
      </c>
      <c r="E36" s="13">
        <v>962705</v>
      </c>
      <c r="F36" s="13">
        <f t="shared" si="0"/>
        <v>13994223</v>
      </c>
    </row>
    <row r="37" spans="1:6" ht="16.5">
      <c r="A37" s="29" t="s">
        <v>197</v>
      </c>
      <c r="B37" s="32" t="s">
        <v>198</v>
      </c>
      <c r="C37" s="15"/>
      <c r="D37" s="13">
        <v>325467</v>
      </c>
      <c r="E37" s="13"/>
      <c r="F37" s="13">
        <f t="shared" si="0"/>
        <v>325467</v>
      </c>
    </row>
    <row r="38" spans="1:6" ht="16.5">
      <c r="A38" s="29" t="s">
        <v>200</v>
      </c>
      <c r="B38" s="32" t="s">
        <v>201</v>
      </c>
      <c r="C38" s="15"/>
      <c r="D38" s="13">
        <v>5728537</v>
      </c>
      <c r="E38" s="13">
        <v>191601</v>
      </c>
      <c r="F38" s="13">
        <f t="shared" si="0"/>
        <v>5920138</v>
      </c>
    </row>
    <row r="39" spans="1:6" ht="16.5">
      <c r="A39" s="29" t="s">
        <v>202</v>
      </c>
      <c r="B39" s="32" t="s">
        <v>203</v>
      </c>
      <c r="C39" s="15"/>
      <c r="D39" s="13">
        <v>716795</v>
      </c>
      <c r="E39" s="13">
        <v>81162131</v>
      </c>
      <c r="F39" s="13">
        <f t="shared" si="0"/>
        <v>81878926</v>
      </c>
    </row>
    <row r="40" spans="1:6" ht="17.25" customHeight="1">
      <c r="A40" s="29" t="s">
        <v>204</v>
      </c>
      <c r="B40" s="32" t="s">
        <v>205</v>
      </c>
      <c r="C40" s="15"/>
      <c r="D40" s="13">
        <v>26127472</v>
      </c>
      <c r="E40" s="13">
        <v>13756493</v>
      </c>
      <c r="F40" s="13">
        <f t="shared" si="0"/>
        <v>39883965</v>
      </c>
    </row>
    <row r="41" spans="1:6" ht="16.5">
      <c r="A41" s="29" t="s">
        <v>206</v>
      </c>
      <c r="B41" s="32" t="s">
        <v>207</v>
      </c>
      <c r="C41" s="15"/>
      <c r="D41" s="13">
        <v>189938</v>
      </c>
      <c r="E41" s="13">
        <v>19999054</v>
      </c>
      <c r="F41" s="13">
        <f t="shared" si="0"/>
        <v>20188992</v>
      </c>
    </row>
    <row r="42" spans="1:6" ht="16.5">
      <c r="A42" s="29" t="s">
        <v>233</v>
      </c>
      <c r="B42" s="32" t="s">
        <v>234</v>
      </c>
      <c r="C42" s="15"/>
      <c r="D42" s="13">
        <v>293490</v>
      </c>
      <c r="E42" s="13"/>
      <c r="F42" s="13">
        <f t="shared" si="0"/>
        <v>293490</v>
      </c>
    </row>
    <row r="43" spans="1:6" ht="16.5">
      <c r="A43" s="29" t="s">
        <v>232</v>
      </c>
      <c r="B43" s="32" t="s">
        <v>231</v>
      </c>
      <c r="C43" s="15"/>
      <c r="D43" s="13">
        <v>293490</v>
      </c>
      <c r="E43" s="13"/>
      <c r="F43" s="13">
        <f t="shared" si="0"/>
        <v>293490</v>
      </c>
    </row>
    <row r="44" spans="1:6" ht="31.5">
      <c r="A44" s="29" t="s">
        <v>208</v>
      </c>
      <c r="B44" s="32">
        <v>210000</v>
      </c>
      <c r="C44" s="15"/>
      <c r="D44" s="13">
        <f>SUM(D45:D46)</f>
        <v>2490746</v>
      </c>
      <c r="E44" s="13">
        <f>SUM(E45:E46)</f>
        <v>74066</v>
      </c>
      <c r="F44" s="13">
        <f t="shared" si="0"/>
        <v>2564812</v>
      </c>
    </row>
    <row r="45" spans="1:6" ht="31.5">
      <c r="A45" s="11" t="s">
        <v>209</v>
      </c>
      <c r="B45" s="31">
        <v>210105</v>
      </c>
      <c r="C45" s="15" t="s">
        <v>43</v>
      </c>
      <c r="D45" s="9">
        <v>1377438</v>
      </c>
      <c r="E45" s="9">
        <v>51919</v>
      </c>
      <c r="F45" s="9">
        <f t="shared" si="0"/>
        <v>1429357</v>
      </c>
    </row>
    <row r="46" spans="1:6" ht="16.5">
      <c r="A46" s="11" t="s">
        <v>210</v>
      </c>
      <c r="B46" s="31">
        <v>210110</v>
      </c>
      <c r="C46" s="15" t="s">
        <v>43</v>
      </c>
      <c r="D46" s="9">
        <v>1113308</v>
      </c>
      <c r="E46" s="9">
        <v>22147</v>
      </c>
      <c r="F46" s="9">
        <f t="shared" si="0"/>
        <v>1135455</v>
      </c>
    </row>
    <row r="47" spans="1:6" ht="16.5">
      <c r="A47" s="29" t="s">
        <v>211</v>
      </c>
      <c r="B47" s="32">
        <v>230000</v>
      </c>
      <c r="C47" s="15"/>
      <c r="D47" s="13">
        <v>5740500</v>
      </c>
      <c r="E47" s="13"/>
      <c r="F47" s="13">
        <f t="shared" si="0"/>
        <v>5740500</v>
      </c>
    </row>
    <row r="48" spans="1:6" ht="16.5">
      <c r="A48" s="29" t="s">
        <v>212</v>
      </c>
      <c r="B48" s="32">
        <v>240000</v>
      </c>
      <c r="C48" s="15"/>
      <c r="D48" s="13">
        <v>0</v>
      </c>
      <c r="E48" s="13">
        <v>26084848</v>
      </c>
      <c r="F48" s="13">
        <f t="shared" si="0"/>
        <v>26084848</v>
      </c>
    </row>
    <row r="49" spans="1:6" ht="16.5" customHeight="1">
      <c r="A49" s="11" t="s">
        <v>213</v>
      </c>
      <c r="B49" s="31">
        <v>240601</v>
      </c>
      <c r="C49" s="15" t="s">
        <v>194</v>
      </c>
      <c r="D49" s="9">
        <v>0</v>
      </c>
      <c r="E49" s="9">
        <v>5234092</v>
      </c>
      <c r="F49" s="9">
        <f t="shared" si="0"/>
        <v>5234092</v>
      </c>
    </row>
    <row r="50" spans="1:6" ht="35.25" customHeight="1">
      <c r="A50" s="33" t="s">
        <v>214</v>
      </c>
      <c r="B50" s="32">
        <v>240900</v>
      </c>
      <c r="C50" s="15" t="s">
        <v>215</v>
      </c>
      <c r="D50" s="9">
        <v>0</v>
      </c>
      <c r="E50" s="9">
        <v>20850756</v>
      </c>
      <c r="F50" s="9">
        <f aca="true" t="shared" si="1" ref="F50:F77">SUM(D50:E50)</f>
        <v>20850756</v>
      </c>
    </row>
    <row r="51" spans="1:6" ht="16.5">
      <c r="A51" s="29" t="s">
        <v>216</v>
      </c>
      <c r="B51" s="32">
        <v>250000</v>
      </c>
      <c r="C51" s="15"/>
      <c r="D51" s="16">
        <v>1378021</v>
      </c>
      <c r="E51" s="16">
        <v>0</v>
      </c>
      <c r="F51" s="16">
        <f t="shared" si="1"/>
        <v>1378021</v>
      </c>
    </row>
    <row r="52" spans="1:6" ht="16.5" customHeight="1" hidden="1">
      <c r="A52" s="11" t="s">
        <v>217</v>
      </c>
      <c r="B52" s="31">
        <v>250102</v>
      </c>
      <c r="C52" s="15" t="s">
        <v>215</v>
      </c>
      <c r="D52" s="16">
        <v>1378021</v>
      </c>
      <c r="E52" s="9">
        <v>0</v>
      </c>
      <c r="F52" s="9">
        <f t="shared" si="1"/>
        <v>1378021</v>
      </c>
    </row>
    <row r="53" spans="1:6" ht="16.5">
      <c r="A53" s="11" t="s">
        <v>218</v>
      </c>
      <c r="B53" s="31">
        <v>250404</v>
      </c>
      <c r="C53" s="15" t="s">
        <v>215</v>
      </c>
      <c r="D53" s="16">
        <v>1378021</v>
      </c>
      <c r="E53" s="9">
        <v>0</v>
      </c>
      <c r="F53" s="9">
        <f t="shared" si="1"/>
        <v>1378021</v>
      </c>
    </row>
    <row r="54" spans="1:6" ht="16.5">
      <c r="A54" s="34" t="s">
        <v>219</v>
      </c>
      <c r="B54" s="35">
        <v>900201</v>
      </c>
      <c r="C54" s="15"/>
      <c r="D54" s="16">
        <f>D51+D50+D48+D47+D44+D41+D40+D39+D38+D37+D36+D29+D18+D17+D16+D14+D12+D42</f>
        <v>191084069</v>
      </c>
      <c r="E54" s="16">
        <f>E51+E48+E47+E44+E41+E40+E39+E38+E37+E36+E29+E18+E17+E16+E14+E12+E42</f>
        <v>155073330</v>
      </c>
      <c r="F54" s="16">
        <f t="shared" si="1"/>
        <v>346157399</v>
      </c>
    </row>
    <row r="55" spans="1:6" ht="16.5">
      <c r="A55" s="34" t="s">
        <v>220</v>
      </c>
      <c r="B55" s="35">
        <v>250300</v>
      </c>
      <c r="C55" s="15"/>
      <c r="D55" s="8">
        <f>D56</f>
        <v>115387400</v>
      </c>
      <c r="E55" s="8">
        <v>0</v>
      </c>
      <c r="F55" s="8">
        <f t="shared" si="1"/>
        <v>115387400</v>
      </c>
    </row>
    <row r="56" spans="1:6" ht="66.75" customHeight="1">
      <c r="A56" s="12" t="s">
        <v>221</v>
      </c>
      <c r="B56" s="36">
        <v>250301</v>
      </c>
      <c r="C56" s="15" t="s">
        <v>222</v>
      </c>
      <c r="D56" s="8">
        <v>115387400</v>
      </c>
      <c r="E56" s="9">
        <v>0</v>
      </c>
      <c r="F56" s="9">
        <f t="shared" si="1"/>
        <v>115387400</v>
      </c>
    </row>
    <row r="57" spans="1:6" ht="16.5">
      <c r="A57" s="34" t="s">
        <v>223</v>
      </c>
      <c r="B57" s="35">
        <v>900202</v>
      </c>
      <c r="C57" s="15"/>
      <c r="D57" s="8">
        <f>D54+D55</f>
        <v>306471469</v>
      </c>
      <c r="E57" s="8">
        <f>E54+E55</f>
        <v>155073330</v>
      </c>
      <c r="F57" s="8">
        <f t="shared" si="1"/>
        <v>461544799</v>
      </c>
    </row>
    <row r="58" spans="1:6" ht="16.5" hidden="1">
      <c r="A58" s="34" t="s">
        <v>224</v>
      </c>
      <c r="B58" s="35" t="s">
        <v>225</v>
      </c>
      <c r="C58" s="15"/>
      <c r="D58" s="8"/>
      <c r="E58" s="8">
        <f>E59+E60</f>
        <v>0</v>
      </c>
      <c r="F58" s="8">
        <f t="shared" si="1"/>
        <v>0</v>
      </c>
    </row>
    <row r="59" spans="1:6" ht="31.5" customHeight="1">
      <c r="A59" s="37" t="s">
        <v>226</v>
      </c>
      <c r="B59" s="38">
        <v>250311</v>
      </c>
      <c r="C59" s="15" t="s">
        <v>222</v>
      </c>
      <c r="D59" s="9">
        <v>35445</v>
      </c>
      <c r="E59" s="9">
        <v>0</v>
      </c>
      <c r="F59" s="9">
        <f t="shared" si="1"/>
        <v>35445</v>
      </c>
    </row>
    <row r="60" spans="1:6" ht="16.5">
      <c r="A60" s="37" t="s">
        <v>35</v>
      </c>
      <c r="B60" s="38">
        <v>250315</v>
      </c>
      <c r="C60" s="15"/>
      <c r="D60" s="9">
        <v>231603566</v>
      </c>
      <c r="E60" s="9"/>
      <c r="F60" s="9">
        <f t="shared" si="1"/>
        <v>231603566</v>
      </c>
    </row>
    <row r="61" spans="1:6" ht="31.5">
      <c r="A61" s="37" t="s">
        <v>237</v>
      </c>
      <c r="B61" s="38">
        <v>250344</v>
      </c>
      <c r="C61" s="15"/>
      <c r="D61" s="9">
        <v>621310</v>
      </c>
      <c r="E61" s="9">
        <v>158653</v>
      </c>
      <c r="F61" s="9">
        <f t="shared" si="1"/>
        <v>779963</v>
      </c>
    </row>
    <row r="62" spans="1:6" ht="16.5">
      <c r="A62" s="34" t="s">
        <v>0</v>
      </c>
      <c r="B62" s="35" t="s">
        <v>1</v>
      </c>
      <c r="C62" s="15"/>
      <c r="D62" s="8">
        <f>D57+D59+D60+D61</f>
        <v>538731790</v>
      </c>
      <c r="E62" s="8">
        <f>E57+E59+E60+E61</f>
        <v>155231983</v>
      </c>
      <c r="F62" s="8">
        <f t="shared" si="1"/>
        <v>693963773</v>
      </c>
    </row>
    <row r="63" spans="1:6" ht="31.5">
      <c r="A63" s="12" t="s">
        <v>2</v>
      </c>
      <c r="B63" s="36">
        <v>250306</v>
      </c>
      <c r="C63" s="15" t="s">
        <v>222</v>
      </c>
      <c r="D63" s="9">
        <v>4467464</v>
      </c>
      <c r="E63" s="9">
        <v>0</v>
      </c>
      <c r="F63" s="9">
        <f t="shared" si="1"/>
        <v>4467464</v>
      </c>
    </row>
    <row r="64" spans="1:6" ht="18" customHeight="1">
      <c r="A64" s="34" t="s">
        <v>3</v>
      </c>
      <c r="B64" s="35">
        <v>900204</v>
      </c>
      <c r="C64" s="15"/>
      <c r="D64" s="8">
        <f>D62+D63</f>
        <v>543199254</v>
      </c>
      <c r="E64" s="8">
        <f>E62+E63</f>
        <v>155231983</v>
      </c>
      <c r="F64" s="8">
        <f t="shared" si="1"/>
        <v>698431237</v>
      </c>
    </row>
    <row r="65" spans="1:6" ht="16.5" customHeight="1">
      <c r="A65" s="39" t="s">
        <v>4</v>
      </c>
      <c r="B65" s="35"/>
      <c r="C65" s="15"/>
      <c r="D65" s="8"/>
      <c r="E65" s="8"/>
      <c r="F65" s="8">
        <f t="shared" si="1"/>
        <v>0</v>
      </c>
    </row>
    <row r="66" spans="1:6" ht="16.5" customHeight="1">
      <c r="A66" s="29" t="s">
        <v>216</v>
      </c>
      <c r="B66" s="32">
        <v>250000</v>
      </c>
      <c r="C66" s="15"/>
      <c r="D66" s="16">
        <f>D67</f>
        <v>148808</v>
      </c>
      <c r="E66" s="16">
        <v>0</v>
      </c>
      <c r="F66" s="16">
        <f t="shared" si="1"/>
        <v>148808</v>
      </c>
    </row>
    <row r="67" spans="1:6" ht="31.5" customHeight="1">
      <c r="A67" s="11" t="s">
        <v>5</v>
      </c>
      <c r="B67" s="31">
        <v>250908</v>
      </c>
      <c r="C67" s="15">
        <v>1062</v>
      </c>
      <c r="D67" s="8">
        <v>148808</v>
      </c>
      <c r="E67" s="8">
        <v>0</v>
      </c>
      <c r="F67" s="8">
        <f t="shared" si="1"/>
        <v>148808</v>
      </c>
    </row>
    <row r="68" spans="1:6" ht="16.5" customHeight="1">
      <c r="A68" s="34" t="s">
        <v>36</v>
      </c>
      <c r="B68" s="35"/>
      <c r="C68" s="15"/>
      <c r="D68" s="16">
        <f>D64+D66</f>
        <v>543348062</v>
      </c>
      <c r="E68" s="16">
        <f>E64+E66</f>
        <v>155231983</v>
      </c>
      <c r="F68" s="16">
        <f>SUM(D68:E68)</f>
        <v>698580045</v>
      </c>
    </row>
    <row r="69" spans="1:6" ht="16.5">
      <c r="A69" s="40" t="s">
        <v>6</v>
      </c>
      <c r="B69" s="41"/>
      <c r="C69" s="18"/>
      <c r="D69" s="8">
        <v>4138269</v>
      </c>
      <c r="E69" s="8">
        <v>-46348975</v>
      </c>
      <c r="F69" s="8">
        <f t="shared" si="1"/>
        <v>-42210706</v>
      </c>
    </row>
    <row r="70" spans="1:6" ht="31.5">
      <c r="A70" s="20" t="s">
        <v>10</v>
      </c>
      <c r="B70" s="42">
        <v>601000</v>
      </c>
      <c r="C70" s="19"/>
      <c r="D70" s="21"/>
      <c r="E70" s="21">
        <f>E71-E72</f>
        <v>47237458</v>
      </c>
      <c r="F70" s="21">
        <f t="shared" si="1"/>
        <v>47237458</v>
      </c>
    </row>
    <row r="71" spans="1:6" ht="15.75">
      <c r="A71" s="22" t="s">
        <v>11</v>
      </c>
      <c r="B71" s="43">
        <v>601100</v>
      </c>
      <c r="C71" s="19"/>
      <c r="D71" s="21"/>
      <c r="E71" s="21">
        <v>117000000</v>
      </c>
      <c r="F71" s="21">
        <f t="shared" si="1"/>
        <v>117000000</v>
      </c>
    </row>
    <row r="72" spans="1:6" ht="15.75">
      <c r="A72" s="22" t="s">
        <v>242</v>
      </c>
      <c r="B72" s="43">
        <v>601200</v>
      </c>
      <c r="C72" s="19"/>
      <c r="D72" s="21"/>
      <c r="E72" s="21">
        <v>69762542</v>
      </c>
      <c r="F72" s="21"/>
    </row>
    <row r="73" spans="1:6" ht="15.75">
      <c r="A73" s="20" t="s">
        <v>17</v>
      </c>
      <c r="B73" s="42">
        <v>602000</v>
      </c>
      <c r="C73" s="19"/>
      <c r="D73" s="21">
        <f>D74-D75</f>
        <v>-4772209</v>
      </c>
      <c r="E73" s="21">
        <f>E74-E75</f>
        <v>-888483</v>
      </c>
      <c r="F73" s="21">
        <f t="shared" si="1"/>
        <v>-5660692</v>
      </c>
    </row>
    <row r="74" spans="1:6" ht="15.75">
      <c r="A74" s="22" t="s">
        <v>8</v>
      </c>
      <c r="B74" s="43">
        <v>602100</v>
      </c>
      <c r="C74" s="19"/>
      <c r="D74" s="21">
        <v>4488586</v>
      </c>
      <c r="E74" s="21">
        <v>4232227</v>
      </c>
      <c r="F74" s="21">
        <f t="shared" si="1"/>
        <v>8720813</v>
      </c>
    </row>
    <row r="75" spans="1:6" ht="15.75">
      <c r="A75" s="22" t="s">
        <v>9</v>
      </c>
      <c r="B75" s="43">
        <v>602200</v>
      </c>
      <c r="C75" s="19"/>
      <c r="D75" s="21">
        <v>9260795</v>
      </c>
      <c r="E75" s="21">
        <v>5120710</v>
      </c>
      <c r="F75" s="21">
        <f t="shared" si="1"/>
        <v>14381505</v>
      </c>
    </row>
    <row r="76" spans="1:6" ht="15.75">
      <c r="A76" s="57" t="s">
        <v>7</v>
      </c>
      <c r="B76" s="58">
        <v>603000</v>
      </c>
      <c r="C76" s="59"/>
      <c r="D76" s="60">
        <v>633940</v>
      </c>
      <c r="E76" s="60"/>
      <c r="F76" s="21">
        <f t="shared" si="1"/>
        <v>633940</v>
      </c>
    </row>
    <row r="77" spans="1:6" s="56" customFormat="1" ht="15.75">
      <c r="A77" s="52" t="s">
        <v>176</v>
      </c>
      <c r="B77" s="53"/>
      <c r="C77" s="54"/>
      <c r="D77" s="55">
        <f>D64+D69+D66</f>
        <v>547486331</v>
      </c>
      <c r="E77" s="55">
        <f>E64+E69+E66</f>
        <v>108883008</v>
      </c>
      <c r="F77" s="55">
        <f t="shared" si="1"/>
        <v>656369339</v>
      </c>
    </row>
    <row r="78" ht="12.75" hidden="1"/>
    <row r="79" spans="1:6" s="48" customFormat="1" ht="32.25" customHeight="1">
      <c r="A79" s="45" t="s">
        <v>25</v>
      </c>
      <c r="B79" s="46"/>
      <c r="C79" s="46"/>
      <c r="D79" s="47"/>
      <c r="E79" s="47" t="s">
        <v>20</v>
      </c>
      <c r="F79" s="47"/>
    </row>
  </sheetData>
  <mergeCells count="7">
    <mergeCell ref="A5:F5"/>
    <mergeCell ref="A7:A10"/>
    <mergeCell ref="B7:B10"/>
    <mergeCell ref="C7:C10"/>
    <mergeCell ref="D7:D10"/>
    <mergeCell ref="E7:E10"/>
    <mergeCell ref="F7:F10"/>
  </mergeCells>
  <printOptions/>
  <pageMargins left="0.96" right="0.26" top="0.37" bottom="0.2" header="0.5" footer="0.37"/>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75" zoomScaleNormal="75" workbookViewId="0" topLeftCell="A1">
      <selection activeCell="F4" sqref="F4"/>
    </sheetView>
  </sheetViews>
  <sheetFormatPr defaultColWidth="9.00390625" defaultRowHeight="12.75"/>
  <cols>
    <col min="1" max="1" width="61.625" style="27" customWidth="1"/>
    <col min="2" max="2" width="12.75390625" style="26" customWidth="1"/>
    <col min="3" max="3" width="8.625" style="26" hidden="1" customWidth="1"/>
    <col min="4" max="6" width="16.75390625" style="1" customWidth="1"/>
    <col min="7" max="7" width="11.625" style="0" bestFit="1" customWidth="1"/>
  </cols>
  <sheetData>
    <row r="1" spans="4:6" s="48" customFormat="1" ht="20.25">
      <c r="D1" s="47"/>
      <c r="E1" s="47" t="s">
        <v>184</v>
      </c>
      <c r="F1" s="47"/>
    </row>
    <row r="2" spans="4:6" s="48" customFormat="1" ht="20.25">
      <c r="D2" s="47"/>
      <c r="E2" s="47" t="s">
        <v>18</v>
      </c>
      <c r="F2" s="47"/>
    </row>
    <row r="3" spans="1:6" s="48" customFormat="1" ht="20.25">
      <c r="A3" s="49"/>
      <c r="B3" s="49"/>
      <c r="C3" s="49"/>
      <c r="D3" s="47"/>
      <c r="E3" s="47" t="s">
        <v>252</v>
      </c>
      <c r="F3" s="47"/>
    </row>
    <row r="4" spans="1:3" ht="12.75">
      <c r="A4"/>
      <c r="B4"/>
      <c r="C4"/>
    </row>
    <row r="5" spans="1:6" ht="18">
      <c r="A5" s="66" t="s">
        <v>249</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12.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9">
        <v>2463295</v>
      </c>
      <c r="E12" s="9">
        <v>63130</v>
      </c>
      <c r="F12" s="13">
        <f>D12+E12</f>
        <v>2526425</v>
      </c>
    </row>
    <row r="13" spans="1:6" ht="16.5">
      <c r="A13" s="11" t="s">
        <v>39</v>
      </c>
      <c r="B13" s="31" t="s">
        <v>40</v>
      </c>
      <c r="C13" s="15" t="s">
        <v>38</v>
      </c>
      <c r="D13" s="9">
        <v>2463295</v>
      </c>
      <c r="E13" s="9">
        <v>63130</v>
      </c>
      <c r="F13" s="13">
        <f aca="true" t="shared" si="0" ref="F13:F49">D13+E13</f>
        <v>2526425</v>
      </c>
    </row>
    <row r="14" spans="1:6" ht="16.5">
      <c r="A14" s="29" t="s">
        <v>47</v>
      </c>
      <c r="B14" s="32" t="s">
        <v>48</v>
      </c>
      <c r="C14" s="15"/>
      <c r="D14" s="13">
        <v>30438182</v>
      </c>
      <c r="E14" s="13">
        <v>2538827</v>
      </c>
      <c r="F14" s="13">
        <f t="shared" si="0"/>
        <v>32977009</v>
      </c>
    </row>
    <row r="15" spans="1:6" ht="16.5">
      <c r="A15" s="29" t="s">
        <v>49</v>
      </c>
      <c r="B15" s="32" t="s">
        <v>50</v>
      </c>
      <c r="C15" s="15"/>
      <c r="D15" s="13">
        <v>21027119</v>
      </c>
      <c r="E15" s="13">
        <v>3158758</v>
      </c>
      <c r="F15" s="13">
        <f t="shared" si="0"/>
        <v>24185877</v>
      </c>
    </row>
    <row r="16" spans="1:7" ht="16.5">
      <c r="A16" s="29" t="s">
        <v>118</v>
      </c>
      <c r="B16" s="32" t="s">
        <v>119</v>
      </c>
      <c r="C16" s="15"/>
      <c r="D16" s="13">
        <v>12599780</v>
      </c>
      <c r="E16" s="13"/>
      <c r="F16" s="13">
        <f t="shared" si="0"/>
        <v>12599780</v>
      </c>
      <c r="G16" s="63"/>
    </row>
    <row r="17" spans="1:6" ht="47.25">
      <c r="A17" s="11" t="s">
        <v>120</v>
      </c>
      <c r="B17" s="31" t="s">
        <v>121</v>
      </c>
      <c r="C17" s="15">
        <v>1030</v>
      </c>
      <c r="D17" s="9">
        <v>5371368</v>
      </c>
      <c r="E17" s="9">
        <v>0</v>
      </c>
      <c r="F17" s="13">
        <f t="shared" si="0"/>
        <v>5371368</v>
      </c>
    </row>
    <row r="18" spans="1:6" ht="31.5">
      <c r="A18" s="11" t="s">
        <v>122</v>
      </c>
      <c r="B18" s="31" t="s">
        <v>123</v>
      </c>
      <c r="C18" s="15" t="s">
        <v>124</v>
      </c>
      <c r="D18" s="9">
        <v>80990</v>
      </c>
      <c r="E18" s="9">
        <v>0</v>
      </c>
      <c r="F18" s="13">
        <f t="shared" si="0"/>
        <v>80990</v>
      </c>
    </row>
    <row r="19" spans="1:6" ht="47.25">
      <c r="A19" s="11" t="s">
        <v>125</v>
      </c>
      <c r="B19" s="31" t="s">
        <v>126</v>
      </c>
      <c r="C19" s="15" t="s">
        <v>124</v>
      </c>
      <c r="D19" s="9">
        <v>1058328</v>
      </c>
      <c r="E19" s="9">
        <v>0</v>
      </c>
      <c r="F19" s="13">
        <f t="shared" si="0"/>
        <v>1058328</v>
      </c>
    </row>
    <row r="20" spans="1:6" ht="31.5">
      <c r="A20" s="11" t="s">
        <v>127</v>
      </c>
      <c r="B20" s="31" t="s">
        <v>128</v>
      </c>
      <c r="C20" s="15" t="s">
        <v>124</v>
      </c>
      <c r="D20" s="9">
        <v>393320</v>
      </c>
      <c r="E20" s="9">
        <v>0</v>
      </c>
      <c r="F20" s="13">
        <f t="shared" si="0"/>
        <v>393320</v>
      </c>
    </row>
    <row r="21" spans="1:6" ht="31.5">
      <c r="A21" s="11" t="s">
        <v>129</v>
      </c>
      <c r="B21" s="31" t="s">
        <v>130</v>
      </c>
      <c r="C21" s="15" t="s">
        <v>124</v>
      </c>
      <c r="D21" s="9">
        <v>1152</v>
      </c>
      <c r="E21" s="9">
        <v>0</v>
      </c>
      <c r="F21" s="13">
        <f t="shared" si="0"/>
        <v>1152</v>
      </c>
    </row>
    <row r="22" spans="1:6" ht="31.5">
      <c r="A22" s="11" t="s">
        <v>131</v>
      </c>
      <c r="B22" s="31" t="s">
        <v>132</v>
      </c>
      <c r="C22" s="15" t="s">
        <v>124</v>
      </c>
      <c r="D22" s="9">
        <v>24845</v>
      </c>
      <c r="E22" s="9">
        <v>0</v>
      </c>
      <c r="F22" s="13">
        <f t="shared" si="0"/>
        <v>24845</v>
      </c>
    </row>
    <row r="23" spans="1:6" ht="31.5">
      <c r="A23" s="11" t="s">
        <v>133</v>
      </c>
      <c r="B23" s="31" t="s">
        <v>134</v>
      </c>
      <c r="C23" s="15" t="s">
        <v>135</v>
      </c>
      <c r="D23" s="9">
        <v>256836</v>
      </c>
      <c r="E23" s="9">
        <v>0</v>
      </c>
      <c r="F23" s="13">
        <f t="shared" si="0"/>
        <v>256836</v>
      </c>
    </row>
    <row r="24" spans="1:6" ht="47.25">
      <c r="A24" s="11" t="s">
        <v>136</v>
      </c>
      <c r="B24" s="31" t="s">
        <v>137</v>
      </c>
      <c r="C24" s="15" t="s">
        <v>135</v>
      </c>
      <c r="D24" s="9">
        <v>576</v>
      </c>
      <c r="E24" s="9">
        <v>0</v>
      </c>
      <c r="F24" s="13">
        <f t="shared" si="0"/>
        <v>576</v>
      </c>
    </row>
    <row r="25" spans="1:6" ht="31.5">
      <c r="A25" s="11" t="s">
        <v>138</v>
      </c>
      <c r="B25" s="31" t="s">
        <v>139</v>
      </c>
      <c r="C25" s="15"/>
      <c r="D25" s="9">
        <v>29504</v>
      </c>
      <c r="E25" s="9"/>
      <c r="F25" s="13">
        <f t="shared" si="0"/>
        <v>29504</v>
      </c>
    </row>
    <row r="26" spans="1:6" ht="16.5">
      <c r="A26" s="11" t="s">
        <v>140</v>
      </c>
      <c r="B26" s="31" t="s">
        <v>141</v>
      </c>
      <c r="C26" s="15">
        <v>1040</v>
      </c>
      <c r="D26" s="9">
        <v>190747</v>
      </c>
      <c r="E26" s="9">
        <v>0</v>
      </c>
      <c r="F26" s="13">
        <f t="shared" si="0"/>
        <v>190747</v>
      </c>
    </row>
    <row r="27" spans="1:6" ht="31.5">
      <c r="A27" s="11" t="s">
        <v>142</v>
      </c>
      <c r="B27" s="31" t="s">
        <v>143</v>
      </c>
      <c r="C27" s="15">
        <v>1040</v>
      </c>
      <c r="D27" s="9">
        <v>1332375</v>
      </c>
      <c r="E27" s="9">
        <v>0</v>
      </c>
      <c r="F27" s="13">
        <f t="shared" si="0"/>
        <v>1332375</v>
      </c>
    </row>
    <row r="28" spans="1:6" ht="16.5">
      <c r="A28" s="11" t="s">
        <v>144</v>
      </c>
      <c r="B28" s="31" t="s">
        <v>145</v>
      </c>
      <c r="C28" s="15">
        <v>1040</v>
      </c>
      <c r="D28" s="9">
        <v>952955</v>
      </c>
      <c r="E28" s="9">
        <v>0</v>
      </c>
      <c r="F28" s="13">
        <f t="shared" si="0"/>
        <v>952955</v>
      </c>
    </row>
    <row r="29" spans="1:6" ht="31.5">
      <c r="A29" s="11" t="s">
        <v>146</v>
      </c>
      <c r="B29" s="31" t="s">
        <v>147</v>
      </c>
      <c r="C29" s="15">
        <v>1040</v>
      </c>
      <c r="D29" s="9">
        <v>120353</v>
      </c>
      <c r="E29" s="9">
        <v>0</v>
      </c>
      <c r="F29" s="13">
        <f t="shared" si="0"/>
        <v>120353</v>
      </c>
    </row>
    <row r="30" spans="1:6" ht="16.5">
      <c r="A30" s="11" t="s">
        <v>148</v>
      </c>
      <c r="B30" s="31" t="s">
        <v>149</v>
      </c>
      <c r="C30" s="15">
        <v>1040</v>
      </c>
      <c r="D30" s="9">
        <v>895486</v>
      </c>
      <c r="E30" s="9">
        <v>0</v>
      </c>
      <c r="F30" s="13">
        <f t="shared" si="0"/>
        <v>895486</v>
      </c>
    </row>
    <row r="31" spans="1:6" ht="16.5">
      <c r="A31" s="11" t="s">
        <v>150</v>
      </c>
      <c r="B31" s="31" t="s">
        <v>151</v>
      </c>
      <c r="C31" s="15" t="s">
        <v>152</v>
      </c>
      <c r="D31" s="9">
        <v>612083</v>
      </c>
      <c r="E31" s="9">
        <v>0</v>
      </c>
      <c r="F31" s="13">
        <f t="shared" si="0"/>
        <v>612083</v>
      </c>
    </row>
    <row r="32" spans="1:6" ht="31.5">
      <c r="A32" s="11" t="s">
        <v>155</v>
      </c>
      <c r="B32" s="31" t="s">
        <v>156</v>
      </c>
      <c r="C32" s="15">
        <v>1070</v>
      </c>
      <c r="D32" s="9">
        <v>819906</v>
      </c>
      <c r="E32" s="9">
        <v>0</v>
      </c>
      <c r="F32" s="13">
        <f t="shared" si="0"/>
        <v>819906</v>
      </c>
    </row>
    <row r="33" spans="1:6" ht="16.5">
      <c r="A33" s="11" t="s">
        <v>157</v>
      </c>
      <c r="B33" s="31" t="s">
        <v>158</v>
      </c>
      <c r="C33" s="15">
        <v>1061</v>
      </c>
      <c r="D33" s="9">
        <v>91447</v>
      </c>
      <c r="E33" s="9">
        <v>2568</v>
      </c>
      <c r="F33" s="13">
        <f t="shared" si="0"/>
        <v>94015</v>
      </c>
    </row>
    <row r="34" spans="1:6" ht="78.75" hidden="1">
      <c r="A34" s="11" t="s">
        <v>177</v>
      </c>
      <c r="B34" s="31" t="s">
        <v>171</v>
      </c>
      <c r="C34" s="15"/>
      <c r="D34" s="9"/>
      <c r="E34" s="9"/>
      <c r="F34" s="13">
        <f t="shared" si="0"/>
        <v>0</v>
      </c>
    </row>
    <row r="35" spans="1:6" ht="31.5">
      <c r="A35" s="11" t="s">
        <v>172</v>
      </c>
      <c r="B35" s="31" t="s">
        <v>173</v>
      </c>
      <c r="C35" s="15">
        <v>1030</v>
      </c>
      <c r="D35" s="9">
        <v>24875</v>
      </c>
      <c r="E35" s="9"/>
      <c r="F35" s="13">
        <f t="shared" si="0"/>
        <v>24875</v>
      </c>
    </row>
    <row r="36" spans="1:6" ht="31.5">
      <c r="A36" s="11" t="s">
        <v>174</v>
      </c>
      <c r="B36" s="31" t="s">
        <v>175</v>
      </c>
      <c r="C36" s="15">
        <v>1010</v>
      </c>
      <c r="D36" s="9">
        <v>342634</v>
      </c>
      <c r="E36" s="9"/>
      <c r="F36" s="13">
        <f t="shared" si="0"/>
        <v>342634</v>
      </c>
    </row>
    <row r="37" spans="1:6" ht="16.5">
      <c r="A37" s="29" t="s">
        <v>178</v>
      </c>
      <c r="B37" s="32" t="s">
        <v>179</v>
      </c>
      <c r="C37" s="15"/>
      <c r="D37" s="13">
        <f>D38+D39</f>
        <v>249998</v>
      </c>
      <c r="E37" s="13">
        <f>E38+E39</f>
        <v>11870736</v>
      </c>
      <c r="F37" s="13">
        <f t="shared" si="0"/>
        <v>12120734</v>
      </c>
    </row>
    <row r="38" spans="1:6" ht="16.5">
      <c r="A38" s="11" t="s">
        <v>192</v>
      </c>
      <c r="B38" s="31" t="s">
        <v>193</v>
      </c>
      <c r="C38" s="15" t="s">
        <v>191</v>
      </c>
      <c r="D38" s="13">
        <v>249998</v>
      </c>
      <c r="E38" s="13">
        <v>21398</v>
      </c>
      <c r="F38" s="13">
        <f t="shared" si="0"/>
        <v>271396</v>
      </c>
    </row>
    <row r="39" spans="1:6" ht="63">
      <c r="A39" s="11" t="s">
        <v>238</v>
      </c>
      <c r="B39" s="31" t="s">
        <v>239</v>
      </c>
      <c r="C39" s="15"/>
      <c r="D39" s="13"/>
      <c r="E39" s="13">
        <v>11849338</v>
      </c>
      <c r="F39" s="13">
        <f t="shared" si="0"/>
        <v>11849338</v>
      </c>
    </row>
    <row r="40" spans="1:6" ht="16.5">
      <c r="A40" s="29" t="s">
        <v>212</v>
      </c>
      <c r="B40" s="32">
        <v>240000</v>
      </c>
      <c r="C40" s="15"/>
      <c r="D40" s="13"/>
      <c r="E40" s="13">
        <v>76326</v>
      </c>
      <c r="F40" s="13">
        <f t="shared" si="0"/>
        <v>76326</v>
      </c>
    </row>
    <row r="41" spans="1:6" ht="47.25">
      <c r="A41" s="33" t="s">
        <v>214</v>
      </c>
      <c r="B41" s="32">
        <v>240900</v>
      </c>
      <c r="C41" s="15" t="s">
        <v>215</v>
      </c>
      <c r="D41" s="9"/>
      <c r="E41" s="13">
        <v>76326</v>
      </c>
      <c r="F41" s="13">
        <f t="shared" si="0"/>
        <v>76326</v>
      </c>
    </row>
    <row r="42" spans="1:6" ht="16.5">
      <c r="A42" s="29" t="s">
        <v>216</v>
      </c>
      <c r="B42" s="32">
        <v>250000</v>
      </c>
      <c r="C42" s="15"/>
      <c r="D42" s="9">
        <v>318532</v>
      </c>
      <c r="E42" s="16">
        <v>0</v>
      </c>
      <c r="F42" s="13">
        <f t="shared" si="0"/>
        <v>318532</v>
      </c>
    </row>
    <row r="43" spans="1:6" ht="16.5">
      <c r="A43" s="11" t="s">
        <v>218</v>
      </c>
      <c r="B43" s="31">
        <v>250404</v>
      </c>
      <c r="C43" s="15" t="s">
        <v>215</v>
      </c>
      <c r="D43" s="9">
        <v>318532</v>
      </c>
      <c r="E43" s="9">
        <v>0</v>
      </c>
      <c r="F43" s="13">
        <f t="shared" si="0"/>
        <v>318532</v>
      </c>
    </row>
    <row r="44" spans="1:6" ht="16.5" hidden="1">
      <c r="A44" s="34" t="s">
        <v>219</v>
      </c>
      <c r="B44" s="35">
        <v>900201</v>
      </c>
      <c r="C44" s="15"/>
      <c r="D44" s="16">
        <v>49189384</v>
      </c>
      <c r="E44" s="16">
        <v>5528546</v>
      </c>
      <c r="F44" s="13">
        <f t="shared" si="0"/>
        <v>54717930</v>
      </c>
    </row>
    <row r="45" spans="1:6" ht="16.5">
      <c r="A45" s="34" t="s">
        <v>223</v>
      </c>
      <c r="B45" s="35">
        <v>900202</v>
      </c>
      <c r="C45" s="15"/>
      <c r="D45" s="8">
        <f>D12+D14+D15+D16+D37+D40+D42</f>
        <v>67096906</v>
      </c>
      <c r="E45" s="8">
        <f>E12+E14+E15+E16+E37+E40+E42</f>
        <v>17707777</v>
      </c>
      <c r="F45" s="13">
        <f t="shared" si="0"/>
        <v>84804683</v>
      </c>
    </row>
    <row r="46" spans="1:6" ht="16.5">
      <c r="A46" s="40" t="s">
        <v>6</v>
      </c>
      <c r="B46" s="41"/>
      <c r="C46" s="18"/>
      <c r="D46" s="8">
        <v>-122650</v>
      </c>
      <c r="E46" s="8">
        <v>141106</v>
      </c>
      <c r="F46" s="13">
        <f t="shared" si="0"/>
        <v>18456</v>
      </c>
    </row>
    <row r="47" spans="1:6" ht="15.75">
      <c r="A47" s="20" t="s">
        <v>17</v>
      </c>
      <c r="B47" s="42">
        <v>602000</v>
      </c>
      <c r="C47" s="19"/>
      <c r="D47" s="21">
        <f>D48-D49</f>
        <v>122650</v>
      </c>
      <c r="E47" s="21">
        <f>E48-E49</f>
        <v>-141106</v>
      </c>
      <c r="F47" s="13">
        <f t="shared" si="0"/>
        <v>-18456</v>
      </c>
    </row>
    <row r="48" spans="1:6" ht="15.75">
      <c r="A48" s="22" t="s">
        <v>8</v>
      </c>
      <c r="B48" s="43">
        <v>602100</v>
      </c>
      <c r="C48" s="19"/>
      <c r="D48" s="21">
        <v>236571</v>
      </c>
      <c r="E48" s="21">
        <v>113504</v>
      </c>
      <c r="F48" s="13">
        <f t="shared" si="0"/>
        <v>350075</v>
      </c>
    </row>
    <row r="49" spans="1:6" ht="15.75">
      <c r="A49" s="28" t="s">
        <v>9</v>
      </c>
      <c r="B49" s="44">
        <v>602200</v>
      </c>
      <c r="C49" s="24"/>
      <c r="D49" s="25">
        <v>113921</v>
      </c>
      <c r="E49" s="25">
        <v>254610</v>
      </c>
      <c r="F49" s="25">
        <f t="shared" si="0"/>
        <v>368531</v>
      </c>
    </row>
    <row r="50" spans="1:6" s="56" customFormat="1" ht="15.75">
      <c r="A50" s="52" t="s">
        <v>176</v>
      </c>
      <c r="B50" s="53"/>
      <c r="C50" s="54"/>
      <c r="D50" s="55">
        <f>D45+D46</f>
        <v>66974256</v>
      </c>
      <c r="E50" s="55">
        <f>E45+E46</f>
        <v>17848883</v>
      </c>
      <c r="F50" s="55">
        <f>F45+F46</f>
        <v>84823139</v>
      </c>
    </row>
    <row r="52" spans="1:6" s="48" customFormat="1" ht="20.25">
      <c r="A52" s="45" t="s">
        <v>25</v>
      </c>
      <c r="B52" s="46"/>
      <c r="C52" s="46"/>
      <c r="D52" s="47"/>
      <c r="E52" s="47" t="s">
        <v>20</v>
      </c>
      <c r="F52" s="47"/>
    </row>
    <row r="54" spans="4:5" ht="12.75">
      <c r="D54" s="62"/>
      <c r="E54" s="62"/>
    </row>
  </sheetData>
  <mergeCells count="7">
    <mergeCell ref="A5:F5"/>
    <mergeCell ref="D7:D10"/>
    <mergeCell ref="E7:E10"/>
    <mergeCell ref="F7:F10"/>
    <mergeCell ref="A7:A10"/>
    <mergeCell ref="B7:B10"/>
    <mergeCell ref="C7:C10"/>
  </mergeCells>
  <printOptions/>
  <pageMargins left="0.65" right="0.47" top="0.52" bottom="0.47" header="0.5118110236220472" footer="0.5118110236220472"/>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75" zoomScaleNormal="75" workbookViewId="0" topLeftCell="A1">
      <selection activeCell="E3" sqref="E3"/>
    </sheetView>
  </sheetViews>
  <sheetFormatPr defaultColWidth="9.00390625" defaultRowHeight="12.75"/>
  <cols>
    <col min="1" max="1" width="63.625" style="27" customWidth="1"/>
    <col min="2" max="2" width="12.75390625" style="26" customWidth="1"/>
    <col min="3" max="3" width="8.625" style="26" hidden="1" customWidth="1"/>
    <col min="4" max="6" width="16.75390625" style="1" customWidth="1"/>
  </cols>
  <sheetData>
    <row r="1" spans="4:6" s="48" customFormat="1" ht="20.25">
      <c r="D1" s="47"/>
      <c r="E1" s="47" t="s">
        <v>185</v>
      </c>
      <c r="F1" s="47"/>
    </row>
    <row r="2" spans="4:6" s="48" customFormat="1" ht="20.25">
      <c r="D2" s="47"/>
      <c r="E2" s="47" t="s">
        <v>18</v>
      </c>
      <c r="F2" s="47"/>
    </row>
    <row r="3" spans="1:6" s="48" customFormat="1" ht="20.25">
      <c r="A3" s="49"/>
      <c r="B3" s="49"/>
      <c r="C3" s="49"/>
      <c r="D3" s="47"/>
      <c r="E3" s="47" t="s">
        <v>252</v>
      </c>
      <c r="F3" s="47"/>
    </row>
    <row r="4" spans="1:3" ht="12.75">
      <c r="A4"/>
      <c r="B4"/>
      <c r="C4"/>
    </row>
    <row r="5" spans="1:6" ht="18">
      <c r="A5" s="66" t="s">
        <v>248</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12.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13">
        <v>2300708</v>
      </c>
      <c r="E12" s="14"/>
      <c r="F12" s="13">
        <f aca="true" t="shared" si="0" ref="F12:F54">D12+E12</f>
        <v>2300708</v>
      </c>
    </row>
    <row r="13" spans="1:6" ht="16.5">
      <c r="A13" s="11" t="s">
        <v>39</v>
      </c>
      <c r="B13" s="31" t="s">
        <v>40</v>
      </c>
      <c r="C13" s="15" t="s">
        <v>38</v>
      </c>
      <c r="D13" s="13">
        <v>2300708</v>
      </c>
      <c r="E13" s="10"/>
      <c r="F13" s="13">
        <f t="shared" si="0"/>
        <v>2300708</v>
      </c>
    </row>
    <row r="14" spans="1:6" ht="16.5">
      <c r="A14" s="29" t="s">
        <v>47</v>
      </c>
      <c r="B14" s="32" t="s">
        <v>48</v>
      </c>
      <c r="C14" s="15"/>
      <c r="D14" s="13">
        <v>24701886</v>
      </c>
      <c r="E14" s="14">
        <v>1641067</v>
      </c>
      <c r="F14" s="13">
        <f t="shared" si="0"/>
        <v>26342953</v>
      </c>
    </row>
    <row r="15" spans="1:6" ht="16.5">
      <c r="A15" s="29" t="s">
        <v>49</v>
      </c>
      <c r="B15" s="32" t="s">
        <v>50</v>
      </c>
      <c r="C15" s="15"/>
      <c r="D15" s="13">
        <v>5629702</v>
      </c>
      <c r="E15" s="14">
        <v>1008001</v>
      </c>
      <c r="F15" s="13">
        <f t="shared" si="0"/>
        <v>6637703</v>
      </c>
    </row>
    <row r="16" spans="1:6" ht="16.5">
      <c r="A16" s="29" t="s">
        <v>118</v>
      </c>
      <c r="B16" s="32" t="s">
        <v>119</v>
      </c>
      <c r="C16" s="15"/>
      <c r="D16" s="13">
        <v>9310140</v>
      </c>
      <c r="E16" s="13"/>
      <c r="F16" s="13">
        <f t="shared" si="0"/>
        <v>9310140</v>
      </c>
    </row>
    <row r="17" spans="1:6" ht="47.25">
      <c r="A17" s="11" t="s">
        <v>120</v>
      </c>
      <c r="B17" s="31" t="s">
        <v>121</v>
      </c>
      <c r="C17" s="15">
        <v>1030</v>
      </c>
      <c r="D17" s="9">
        <v>3197083</v>
      </c>
      <c r="E17" s="10"/>
      <c r="F17" s="13">
        <f t="shared" si="0"/>
        <v>3197083</v>
      </c>
    </row>
    <row r="18" spans="1:6" ht="31.5">
      <c r="A18" s="11" t="s">
        <v>122</v>
      </c>
      <c r="B18" s="31" t="s">
        <v>123</v>
      </c>
      <c r="C18" s="15" t="s">
        <v>124</v>
      </c>
      <c r="D18" s="9">
        <v>2828</v>
      </c>
      <c r="E18" s="10"/>
      <c r="F18" s="13">
        <f t="shared" si="0"/>
        <v>2828</v>
      </c>
    </row>
    <row r="19" spans="1:6" ht="47.25">
      <c r="A19" s="11" t="s">
        <v>125</v>
      </c>
      <c r="B19" s="31" t="s">
        <v>126</v>
      </c>
      <c r="C19" s="15" t="s">
        <v>124</v>
      </c>
      <c r="D19" s="9">
        <v>847681</v>
      </c>
      <c r="E19" s="10">
        <v>0</v>
      </c>
      <c r="F19" s="13">
        <f t="shared" si="0"/>
        <v>847681</v>
      </c>
    </row>
    <row r="20" spans="1:6" ht="31.5">
      <c r="A20" s="11" t="s">
        <v>127</v>
      </c>
      <c r="B20" s="31" t="s">
        <v>128</v>
      </c>
      <c r="C20" s="15" t="s">
        <v>124</v>
      </c>
      <c r="D20" s="9">
        <v>295046</v>
      </c>
      <c r="E20" s="10">
        <v>0</v>
      </c>
      <c r="F20" s="13">
        <f t="shared" si="0"/>
        <v>295046</v>
      </c>
    </row>
    <row r="21" spans="1:6" ht="31.5" hidden="1">
      <c r="A21" s="11" t="s">
        <v>129</v>
      </c>
      <c r="B21" s="31" t="s">
        <v>130</v>
      </c>
      <c r="C21" s="15" t="s">
        <v>124</v>
      </c>
      <c r="D21" s="9">
        <v>0</v>
      </c>
      <c r="E21" s="10">
        <v>0</v>
      </c>
      <c r="F21" s="13">
        <f t="shared" si="0"/>
        <v>0</v>
      </c>
    </row>
    <row r="22" spans="1:6" ht="31.5">
      <c r="A22" s="11" t="s">
        <v>131</v>
      </c>
      <c r="B22" s="31" t="s">
        <v>132</v>
      </c>
      <c r="C22" s="15" t="s">
        <v>124</v>
      </c>
      <c r="D22" s="9">
        <v>17079</v>
      </c>
      <c r="E22" s="10">
        <v>0</v>
      </c>
      <c r="F22" s="13">
        <f t="shared" si="0"/>
        <v>17079</v>
      </c>
    </row>
    <row r="23" spans="1:6" ht="31.5">
      <c r="A23" s="11" t="s">
        <v>133</v>
      </c>
      <c r="B23" s="31" t="s">
        <v>134</v>
      </c>
      <c r="C23" s="15" t="s">
        <v>135</v>
      </c>
      <c r="D23" s="9">
        <v>184717</v>
      </c>
      <c r="E23" s="10">
        <v>0</v>
      </c>
      <c r="F23" s="13">
        <f t="shared" si="0"/>
        <v>184717</v>
      </c>
    </row>
    <row r="24" spans="1:6" ht="47.25">
      <c r="A24" s="11" t="s">
        <v>136</v>
      </c>
      <c r="B24" s="31" t="s">
        <v>137</v>
      </c>
      <c r="C24" s="15" t="s">
        <v>135</v>
      </c>
      <c r="D24" s="9">
        <v>387</v>
      </c>
      <c r="E24" s="10">
        <v>0</v>
      </c>
      <c r="F24" s="13">
        <f t="shared" si="0"/>
        <v>387</v>
      </c>
    </row>
    <row r="25" spans="1:6" ht="31.5">
      <c r="A25" s="11" t="s">
        <v>138</v>
      </c>
      <c r="B25" s="31" t="s">
        <v>139</v>
      </c>
      <c r="C25" s="15" t="s">
        <v>135</v>
      </c>
      <c r="D25" s="9">
        <v>21049</v>
      </c>
      <c r="E25" s="10">
        <v>0</v>
      </c>
      <c r="F25" s="13">
        <f t="shared" si="0"/>
        <v>21049</v>
      </c>
    </row>
    <row r="26" spans="1:6" ht="126">
      <c r="A26" s="11" t="s">
        <v>236</v>
      </c>
      <c r="B26" s="31" t="s">
        <v>235</v>
      </c>
      <c r="C26" s="15"/>
      <c r="D26" s="9">
        <v>210</v>
      </c>
      <c r="E26" s="10"/>
      <c r="F26" s="13">
        <f t="shared" si="0"/>
        <v>210</v>
      </c>
    </row>
    <row r="27" spans="1:6" ht="16.5">
      <c r="A27" s="11" t="s">
        <v>140</v>
      </c>
      <c r="B27" s="31" t="s">
        <v>141</v>
      </c>
      <c r="C27" s="15">
        <v>1040</v>
      </c>
      <c r="D27" s="9">
        <v>181131</v>
      </c>
      <c r="E27" s="10">
        <v>0</v>
      </c>
      <c r="F27" s="13">
        <f t="shared" si="0"/>
        <v>181131</v>
      </c>
    </row>
    <row r="28" spans="1:6" ht="31.5">
      <c r="A28" s="11" t="s">
        <v>142</v>
      </c>
      <c r="B28" s="31" t="s">
        <v>143</v>
      </c>
      <c r="C28" s="15">
        <v>1040</v>
      </c>
      <c r="D28" s="9">
        <v>1238124</v>
      </c>
      <c r="E28" s="10">
        <v>0</v>
      </c>
      <c r="F28" s="13">
        <f t="shared" si="0"/>
        <v>1238124</v>
      </c>
    </row>
    <row r="29" spans="1:6" ht="16.5">
      <c r="A29" s="11" t="s">
        <v>144</v>
      </c>
      <c r="B29" s="31" t="s">
        <v>145</v>
      </c>
      <c r="C29" s="15">
        <v>1040</v>
      </c>
      <c r="D29" s="9">
        <v>759782</v>
      </c>
      <c r="E29" s="10">
        <v>0</v>
      </c>
      <c r="F29" s="13">
        <f t="shared" si="0"/>
        <v>759782</v>
      </c>
    </row>
    <row r="30" spans="1:6" ht="16.5">
      <c r="A30" s="11" t="s">
        <v>146</v>
      </c>
      <c r="B30" s="31" t="s">
        <v>147</v>
      </c>
      <c r="C30" s="15">
        <v>1040</v>
      </c>
      <c r="D30" s="9">
        <v>181694</v>
      </c>
      <c r="E30" s="10">
        <v>0</v>
      </c>
      <c r="F30" s="13">
        <f t="shared" si="0"/>
        <v>181694</v>
      </c>
    </row>
    <row r="31" spans="1:6" ht="16.5">
      <c r="A31" s="11" t="s">
        <v>148</v>
      </c>
      <c r="B31" s="31" t="s">
        <v>149</v>
      </c>
      <c r="C31" s="15">
        <v>1040</v>
      </c>
      <c r="D31" s="9">
        <v>865657</v>
      </c>
      <c r="E31" s="10">
        <v>0</v>
      </c>
      <c r="F31" s="13">
        <f t="shared" si="0"/>
        <v>865657</v>
      </c>
    </row>
    <row r="32" spans="1:6" ht="16.5">
      <c r="A32" s="11" t="s">
        <v>150</v>
      </c>
      <c r="B32" s="31" t="s">
        <v>151</v>
      </c>
      <c r="C32" s="15" t="s">
        <v>152</v>
      </c>
      <c r="D32" s="9">
        <v>551875</v>
      </c>
      <c r="E32" s="10">
        <v>0</v>
      </c>
      <c r="F32" s="13">
        <f t="shared" si="0"/>
        <v>551875</v>
      </c>
    </row>
    <row r="33" spans="1:6" ht="16.5" hidden="1">
      <c r="A33" s="11" t="s">
        <v>153</v>
      </c>
      <c r="B33" s="31" t="s">
        <v>154</v>
      </c>
      <c r="C33" s="15">
        <v>1040</v>
      </c>
      <c r="D33" s="9">
        <v>0</v>
      </c>
      <c r="E33" s="10">
        <v>0</v>
      </c>
      <c r="F33" s="13">
        <f t="shared" si="0"/>
        <v>0</v>
      </c>
    </row>
    <row r="34" spans="1:6" ht="31.5">
      <c r="A34" s="11" t="s">
        <v>155</v>
      </c>
      <c r="B34" s="31" t="s">
        <v>156</v>
      </c>
      <c r="C34" s="15">
        <v>1070</v>
      </c>
      <c r="D34" s="9">
        <v>521261</v>
      </c>
      <c r="E34" s="10">
        <v>0</v>
      </c>
      <c r="F34" s="13">
        <f t="shared" si="0"/>
        <v>521261</v>
      </c>
    </row>
    <row r="35" spans="1:6" ht="16.5">
      <c r="A35" s="11" t="s">
        <v>157</v>
      </c>
      <c r="B35" s="31" t="s">
        <v>158</v>
      </c>
      <c r="C35" s="15">
        <v>1061</v>
      </c>
      <c r="D35" s="9">
        <v>62449</v>
      </c>
      <c r="E35" s="10"/>
      <c r="F35" s="13">
        <f t="shared" si="0"/>
        <v>62449</v>
      </c>
    </row>
    <row r="36" spans="1:6" ht="63" hidden="1">
      <c r="A36" s="11" t="s">
        <v>177</v>
      </c>
      <c r="B36" s="31" t="s">
        <v>171</v>
      </c>
      <c r="C36" s="15"/>
      <c r="D36" s="9"/>
      <c r="E36" s="10">
        <v>0</v>
      </c>
      <c r="F36" s="13">
        <f t="shared" si="0"/>
        <v>0</v>
      </c>
    </row>
    <row r="37" spans="1:6" ht="31.5">
      <c r="A37" s="11" t="s">
        <v>172</v>
      </c>
      <c r="B37" s="31" t="s">
        <v>173</v>
      </c>
      <c r="C37" s="15">
        <v>1030</v>
      </c>
      <c r="D37" s="9">
        <v>19500</v>
      </c>
      <c r="E37" s="10">
        <v>0</v>
      </c>
      <c r="F37" s="13">
        <f t="shared" si="0"/>
        <v>19500</v>
      </c>
    </row>
    <row r="38" spans="1:6" ht="31.5">
      <c r="A38" s="11" t="s">
        <v>174</v>
      </c>
      <c r="B38" s="31" t="s">
        <v>175</v>
      </c>
      <c r="C38" s="15">
        <v>1010</v>
      </c>
      <c r="D38" s="9">
        <v>362587</v>
      </c>
      <c r="E38" s="10">
        <v>0</v>
      </c>
      <c r="F38" s="13">
        <f t="shared" si="0"/>
        <v>362587</v>
      </c>
    </row>
    <row r="39" spans="1:6" ht="16.5">
      <c r="A39" s="29" t="s">
        <v>178</v>
      </c>
      <c r="B39" s="32" t="s">
        <v>179</v>
      </c>
      <c r="C39" s="15"/>
      <c r="D39" s="13">
        <v>250000</v>
      </c>
      <c r="E39" s="14">
        <f>E40+E41</f>
        <v>13526497</v>
      </c>
      <c r="F39" s="13">
        <f t="shared" si="0"/>
        <v>13776497</v>
      </c>
    </row>
    <row r="40" spans="1:6" ht="16.5">
      <c r="A40" s="11" t="s">
        <v>192</v>
      </c>
      <c r="B40" s="31" t="s">
        <v>193</v>
      </c>
      <c r="C40" s="15" t="s">
        <v>191</v>
      </c>
      <c r="D40" s="13">
        <v>250000</v>
      </c>
      <c r="E40" s="10">
        <v>2301</v>
      </c>
      <c r="F40" s="13">
        <f t="shared" si="0"/>
        <v>252301</v>
      </c>
    </row>
    <row r="41" spans="1:6" ht="63">
      <c r="A41" s="11" t="s">
        <v>238</v>
      </c>
      <c r="B41" s="31" t="s">
        <v>239</v>
      </c>
      <c r="C41" s="15"/>
      <c r="D41" s="13"/>
      <c r="E41" s="10">
        <v>13524196</v>
      </c>
      <c r="F41" s="13">
        <f t="shared" si="0"/>
        <v>13524196</v>
      </c>
    </row>
    <row r="42" spans="1:6" ht="16.5" hidden="1">
      <c r="A42" s="11" t="s">
        <v>159</v>
      </c>
      <c r="B42" s="64" t="s">
        <v>198</v>
      </c>
      <c r="C42" s="15"/>
      <c r="D42" s="9"/>
      <c r="E42" s="10"/>
      <c r="F42" s="13">
        <f t="shared" si="0"/>
        <v>0</v>
      </c>
    </row>
    <row r="43" spans="1:6" ht="16.5" hidden="1">
      <c r="A43" s="11" t="s">
        <v>160</v>
      </c>
      <c r="B43" s="31" t="s">
        <v>199</v>
      </c>
      <c r="C43" s="15"/>
      <c r="D43" s="9"/>
      <c r="E43" s="10"/>
      <c r="F43" s="13">
        <f t="shared" si="0"/>
        <v>0</v>
      </c>
    </row>
    <row r="44" spans="1:6" ht="16.5">
      <c r="A44" s="29" t="s">
        <v>212</v>
      </c>
      <c r="B44" s="32">
        <v>240000</v>
      </c>
      <c r="C44" s="15"/>
      <c r="D44" s="13">
        <v>0</v>
      </c>
      <c r="E44" s="10">
        <v>32874</v>
      </c>
      <c r="F44" s="13">
        <f t="shared" si="0"/>
        <v>32874</v>
      </c>
    </row>
    <row r="45" spans="1:6" ht="49.5" customHeight="1">
      <c r="A45" s="33" t="s">
        <v>214</v>
      </c>
      <c r="B45" s="32">
        <v>240900</v>
      </c>
      <c r="C45" s="15" t="s">
        <v>215</v>
      </c>
      <c r="D45" s="9">
        <v>0</v>
      </c>
      <c r="E45" s="10">
        <v>32874</v>
      </c>
      <c r="F45" s="13">
        <f t="shared" si="0"/>
        <v>32874</v>
      </c>
    </row>
    <row r="46" spans="1:6" ht="15.75" customHeight="1">
      <c r="A46" s="29" t="s">
        <v>216</v>
      </c>
      <c r="B46" s="32">
        <v>250000</v>
      </c>
      <c r="C46" s="15"/>
      <c r="D46" s="16">
        <v>192638</v>
      </c>
      <c r="E46" s="17">
        <v>0</v>
      </c>
      <c r="F46" s="13">
        <f t="shared" si="0"/>
        <v>192638</v>
      </c>
    </row>
    <row r="47" spans="1:6" ht="16.5">
      <c r="A47" s="11" t="s">
        <v>218</v>
      </c>
      <c r="B47" s="31">
        <v>250404</v>
      </c>
      <c r="C47" s="15" t="s">
        <v>215</v>
      </c>
      <c r="D47" s="16">
        <v>192638</v>
      </c>
      <c r="E47" s="10">
        <v>0</v>
      </c>
      <c r="F47" s="13">
        <f t="shared" si="0"/>
        <v>192638</v>
      </c>
    </row>
    <row r="48" spans="1:6" ht="16.5" hidden="1">
      <c r="A48" s="34" t="s">
        <v>219</v>
      </c>
      <c r="B48" s="35">
        <v>900201</v>
      </c>
      <c r="C48" s="15"/>
      <c r="D48" s="16">
        <f>D46+D44+D39+D16+D15+D14+D12+D42</f>
        <v>42385074</v>
      </c>
      <c r="E48" s="16">
        <f>E46+E44+E39+E16+E15+E14+E12+E42</f>
        <v>16208439</v>
      </c>
      <c r="F48" s="13">
        <f t="shared" si="0"/>
        <v>58593513</v>
      </c>
    </row>
    <row r="49" spans="1:6" ht="16.5">
      <c r="A49" s="34" t="s">
        <v>223</v>
      </c>
      <c r="B49" s="35">
        <v>900202</v>
      </c>
      <c r="C49" s="15"/>
      <c r="D49" s="16">
        <f>D46+D44+D39+D16+D15+D14+D12+D42</f>
        <v>42385074</v>
      </c>
      <c r="E49" s="16">
        <f>E46+E44+E39+E16+E15+E14+E12+E42</f>
        <v>16208439</v>
      </c>
      <c r="F49" s="13">
        <f t="shared" si="0"/>
        <v>58593513</v>
      </c>
    </row>
    <row r="50" spans="1:6" ht="16.5" hidden="1">
      <c r="A50" s="34" t="s">
        <v>0</v>
      </c>
      <c r="B50" s="35" t="s">
        <v>1</v>
      </c>
      <c r="C50" s="15"/>
      <c r="D50" s="8">
        <v>6555826</v>
      </c>
      <c r="E50" s="8">
        <v>408657</v>
      </c>
      <c r="F50" s="13">
        <f t="shared" si="0"/>
        <v>6964483</v>
      </c>
    </row>
    <row r="51" spans="1:6" ht="16.5">
      <c r="A51" s="40" t="s">
        <v>6</v>
      </c>
      <c r="B51" s="41"/>
      <c r="C51" s="18"/>
      <c r="D51" s="8">
        <f>-D52</f>
        <v>42318</v>
      </c>
      <c r="E51" s="8">
        <f>-E52</f>
        <v>195408</v>
      </c>
      <c r="F51" s="13">
        <f t="shared" si="0"/>
        <v>237726</v>
      </c>
    </row>
    <row r="52" spans="1:6" ht="15.75">
      <c r="A52" s="20" t="s">
        <v>17</v>
      </c>
      <c r="B52" s="42">
        <v>602000</v>
      </c>
      <c r="C52" s="19"/>
      <c r="D52" s="21">
        <f>D53-D54</f>
        <v>-42318</v>
      </c>
      <c r="E52" s="21">
        <f>E53-E54</f>
        <v>-195408</v>
      </c>
      <c r="F52" s="13">
        <f t="shared" si="0"/>
        <v>-237726</v>
      </c>
    </row>
    <row r="53" spans="1:6" ht="15.75">
      <c r="A53" s="22" t="s">
        <v>8</v>
      </c>
      <c r="B53" s="43">
        <v>602100</v>
      </c>
      <c r="C53" s="19"/>
      <c r="D53" s="21">
        <v>124097</v>
      </c>
      <c r="E53" s="21">
        <v>65541</v>
      </c>
      <c r="F53" s="13">
        <f t="shared" si="0"/>
        <v>189638</v>
      </c>
    </row>
    <row r="54" spans="1:6" ht="15.75">
      <c r="A54" s="28" t="s">
        <v>9</v>
      </c>
      <c r="B54" s="44">
        <v>602200</v>
      </c>
      <c r="C54" s="24"/>
      <c r="D54" s="25">
        <v>166415</v>
      </c>
      <c r="E54" s="25">
        <v>260949</v>
      </c>
      <c r="F54" s="25">
        <f t="shared" si="0"/>
        <v>427364</v>
      </c>
    </row>
    <row r="55" spans="1:6" s="56" customFormat="1" ht="15.75">
      <c r="A55" s="52" t="s">
        <v>176</v>
      </c>
      <c r="B55" s="53"/>
      <c r="C55" s="54"/>
      <c r="D55" s="55">
        <f>D49+D51</f>
        <v>42427392</v>
      </c>
      <c r="E55" s="55">
        <f>E49+E51</f>
        <v>16403847</v>
      </c>
      <c r="F55" s="55">
        <f>F49+F51</f>
        <v>58831239</v>
      </c>
    </row>
    <row r="57" spans="1:6" s="48" customFormat="1" ht="20.25">
      <c r="A57" s="45" t="s">
        <v>25</v>
      </c>
      <c r="B57" s="46"/>
      <c r="C57" s="46"/>
      <c r="D57" s="47"/>
      <c r="E57" s="47" t="s">
        <v>20</v>
      </c>
      <c r="F57" s="47"/>
    </row>
  </sheetData>
  <mergeCells count="7">
    <mergeCell ref="A5:F5"/>
    <mergeCell ref="A7:A10"/>
    <mergeCell ref="B7:B10"/>
    <mergeCell ref="C7:C10"/>
    <mergeCell ref="D7:D10"/>
    <mergeCell ref="E7:E10"/>
    <mergeCell ref="F7:F10"/>
  </mergeCells>
  <printOptions/>
  <pageMargins left="0.6" right="0.4" top="0.52" bottom="0.57" header="0.5" footer="0.5"/>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F55"/>
  <sheetViews>
    <sheetView zoomScale="75" zoomScaleNormal="75" workbookViewId="0" topLeftCell="A1">
      <selection activeCell="H11" sqref="H11"/>
    </sheetView>
  </sheetViews>
  <sheetFormatPr defaultColWidth="9.00390625" defaultRowHeight="12.75"/>
  <cols>
    <col min="1" max="1" width="63.625" style="27" customWidth="1"/>
    <col min="2" max="2" width="12.75390625" style="26" customWidth="1"/>
    <col min="3" max="3" width="8.625" style="26" hidden="1" customWidth="1"/>
    <col min="4" max="6" width="16.75390625" style="1" customWidth="1"/>
  </cols>
  <sheetData>
    <row r="1" spans="4:6" s="48" customFormat="1" ht="20.25">
      <c r="D1" s="47"/>
      <c r="E1" s="47" t="s">
        <v>186</v>
      </c>
      <c r="F1" s="47"/>
    </row>
    <row r="2" spans="4:6" s="48" customFormat="1" ht="20.25">
      <c r="D2" s="47"/>
      <c r="E2" s="47" t="s">
        <v>18</v>
      </c>
      <c r="F2" s="47"/>
    </row>
    <row r="3" spans="1:6" s="48" customFormat="1" ht="20.25">
      <c r="A3" s="49"/>
      <c r="B3" s="49"/>
      <c r="C3" s="49"/>
      <c r="D3" s="47"/>
      <c r="E3" s="47" t="s">
        <v>252</v>
      </c>
      <c r="F3" s="47"/>
    </row>
    <row r="4" spans="1:3" ht="12.75">
      <c r="A4"/>
      <c r="B4"/>
      <c r="C4"/>
    </row>
    <row r="5" spans="1:6" ht="18">
      <c r="A5" s="66" t="s">
        <v>247</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12.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13">
        <v>2236767</v>
      </c>
      <c r="E12" s="13">
        <v>8628</v>
      </c>
      <c r="F12" s="13">
        <f aca="true" t="shared" si="0" ref="F12:F53">D12+E12</f>
        <v>2245395</v>
      </c>
    </row>
    <row r="13" spans="1:6" ht="16.5">
      <c r="A13" s="11" t="s">
        <v>39</v>
      </c>
      <c r="B13" s="31" t="s">
        <v>40</v>
      </c>
      <c r="C13" s="15" t="s">
        <v>38</v>
      </c>
      <c r="D13" s="13">
        <v>2236767</v>
      </c>
      <c r="E13" s="13">
        <v>8628</v>
      </c>
      <c r="F13" s="9">
        <f t="shared" si="0"/>
        <v>2245395</v>
      </c>
    </row>
    <row r="14" spans="1:6" ht="31.5" hidden="1">
      <c r="A14" s="29" t="s">
        <v>41</v>
      </c>
      <c r="B14" s="32" t="s">
        <v>42</v>
      </c>
      <c r="C14" s="15"/>
      <c r="D14" s="13">
        <v>0</v>
      </c>
      <c r="E14" s="13">
        <v>0</v>
      </c>
      <c r="F14" s="13">
        <f t="shared" si="0"/>
        <v>0</v>
      </c>
    </row>
    <row r="15" spans="1:6" ht="16.5" hidden="1">
      <c r="A15" s="11" t="s">
        <v>44</v>
      </c>
      <c r="B15" s="31" t="s">
        <v>45</v>
      </c>
      <c r="C15" s="15" t="s">
        <v>46</v>
      </c>
      <c r="D15" s="9">
        <v>0</v>
      </c>
      <c r="E15" s="9">
        <v>0</v>
      </c>
      <c r="F15" s="9">
        <f t="shared" si="0"/>
        <v>0</v>
      </c>
    </row>
    <row r="16" spans="1:6" ht="16.5">
      <c r="A16" s="29" t="s">
        <v>47</v>
      </c>
      <c r="B16" s="32" t="s">
        <v>48</v>
      </c>
      <c r="C16" s="15"/>
      <c r="D16" s="13">
        <v>19424983</v>
      </c>
      <c r="E16" s="13">
        <v>1749037</v>
      </c>
      <c r="F16" s="13">
        <f t="shared" si="0"/>
        <v>21174020</v>
      </c>
    </row>
    <row r="17" spans="1:6" ht="16.5">
      <c r="A17" s="29" t="s">
        <v>49</v>
      </c>
      <c r="B17" s="32" t="s">
        <v>50</v>
      </c>
      <c r="C17" s="15"/>
      <c r="D17" s="13">
        <v>11572602</v>
      </c>
      <c r="E17" s="13">
        <v>2073528</v>
      </c>
      <c r="F17" s="13">
        <f t="shared" si="0"/>
        <v>13646130</v>
      </c>
    </row>
    <row r="18" spans="1:6" ht="16.5">
      <c r="A18" s="29" t="s">
        <v>118</v>
      </c>
      <c r="B18" s="32" t="s">
        <v>119</v>
      </c>
      <c r="C18" s="15"/>
      <c r="D18" s="13">
        <v>10035575</v>
      </c>
      <c r="E18" s="13"/>
      <c r="F18" s="13">
        <f t="shared" si="0"/>
        <v>10035575</v>
      </c>
    </row>
    <row r="19" spans="1:6" ht="47.25">
      <c r="A19" s="11" t="s">
        <v>120</v>
      </c>
      <c r="B19" s="31" t="s">
        <v>121</v>
      </c>
      <c r="C19" s="15">
        <v>1030</v>
      </c>
      <c r="D19" s="9">
        <v>4863038</v>
      </c>
      <c r="E19" s="9">
        <v>0</v>
      </c>
      <c r="F19" s="9">
        <f t="shared" si="0"/>
        <v>4863038</v>
      </c>
    </row>
    <row r="20" spans="1:6" ht="31.5">
      <c r="A20" s="11" t="s">
        <v>122</v>
      </c>
      <c r="B20" s="31" t="s">
        <v>123</v>
      </c>
      <c r="C20" s="15" t="s">
        <v>124</v>
      </c>
      <c r="D20" s="9">
        <v>10873</v>
      </c>
      <c r="E20" s="9">
        <v>0</v>
      </c>
      <c r="F20" s="9">
        <f t="shared" si="0"/>
        <v>10873</v>
      </c>
    </row>
    <row r="21" spans="1:6" ht="47.25">
      <c r="A21" s="11" t="s">
        <v>125</v>
      </c>
      <c r="B21" s="31" t="s">
        <v>126</v>
      </c>
      <c r="C21" s="15" t="s">
        <v>124</v>
      </c>
      <c r="D21" s="9">
        <v>1048663</v>
      </c>
      <c r="E21" s="9">
        <v>0</v>
      </c>
      <c r="F21" s="9">
        <f t="shared" si="0"/>
        <v>1048663</v>
      </c>
    </row>
    <row r="22" spans="1:6" ht="31.5">
      <c r="A22" s="11" t="s">
        <v>127</v>
      </c>
      <c r="B22" s="31" t="s">
        <v>128</v>
      </c>
      <c r="C22" s="15" t="s">
        <v>124</v>
      </c>
      <c r="D22" s="9">
        <v>185570</v>
      </c>
      <c r="E22" s="9">
        <v>0</v>
      </c>
      <c r="F22" s="9">
        <f t="shared" si="0"/>
        <v>185570</v>
      </c>
    </row>
    <row r="23" spans="1:6" ht="31.5" hidden="1">
      <c r="A23" s="11" t="s">
        <v>129</v>
      </c>
      <c r="B23" s="31" t="s">
        <v>130</v>
      </c>
      <c r="C23" s="15" t="s">
        <v>124</v>
      </c>
      <c r="D23" s="9"/>
      <c r="E23" s="9">
        <v>0</v>
      </c>
      <c r="F23" s="9">
        <f t="shared" si="0"/>
        <v>0</v>
      </c>
    </row>
    <row r="24" spans="1:6" ht="30.75" customHeight="1">
      <c r="A24" s="11" t="s">
        <v>131</v>
      </c>
      <c r="B24" s="31" t="s">
        <v>132</v>
      </c>
      <c r="C24" s="15" t="s">
        <v>124</v>
      </c>
      <c r="D24" s="9">
        <v>16557</v>
      </c>
      <c r="E24" s="9">
        <v>0</v>
      </c>
      <c r="F24" s="9">
        <f t="shared" si="0"/>
        <v>16557</v>
      </c>
    </row>
    <row r="25" spans="1:6" ht="31.5">
      <c r="A25" s="11" t="s">
        <v>133</v>
      </c>
      <c r="B25" s="31" t="s">
        <v>134</v>
      </c>
      <c r="C25" s="15" t="s">
        <v>135</v>
      </c>
      <c r="D25" s="9">
        <v>107063</v>
      </c>
      <c r="E25" s="9">
        <v>0</v>
      </c>
      <c r="F25" s="9">
        <f t="shared" si="0"/>
        <v>107063</v>
      </c>
    </row>
    <row r="26" spans="1:6" ht="47.25" hidden="1">
      <c r="A26" s="11" t="s">
        <v>136</v>
      </c>
      <c r="B26" s="31" t="s">
        <v>137</v>
      </c>
      <c r="C26" s="15" t="s">
        <v>135</v>
      </c>
      <c r="D26" s="9"/>
      <c r="E26" s="9">
        <v>0</v>
      </c>
      <c r="F26" s="9">
        <f t="shared" si="0"/>
        <v>0</v>
      </c>
    </row>
    <row r="27" spans="1:6" ht="31.5">
      <c r="A27" s="11" t="s">
        <v>138</v>
      </c>
      <c r="B27" s="31" t="s">
        <v>139</v>
      </c>
      <c r="C27" s="15" t="s">
        <v>135</v>
      </c>
      <c r="D27" s="9">
        <v>16575</v>
      </c>
      <c r="E27" s="9"/>
      <c r="F27" s="9">
        <f t="shared" si="0"/>
        <v>16575</v>
      </c>
    </row>
    <row r="28" spans="1:6" ht="16.5">
      <c r="A28" s="11" t="s">
        <v>140</v>
      </c>
      <c r="B28" s="31" t="s">
        <v>141</v>
      </c>
      <c r="C28" s="15">
        <v>1040</v>
      </c>
      <c r="D28" s="9">
        <v>115260</v>
      </c>
      <c r="E28" s="9">
        <v>0</v>
      </c>
      <c r="F28" s="9">
        <f t="shared" si="0"/>
        <v>115260</v>
      </c>
    </row>
    <row r="29" spans="1:6" ht="31.5">
      <c r="A29" s="11" t="s">
        <v>142</v>
      </c>
      <c r="B29" s="31" t="s">
        <v>143</v>
      </c>
      <c r="C29" s="15">
        <v>1040</v>
      </c>
      <c r="D29" s="9">
        <v>808643</v>
      </c>
      <c r="E29" s="9">
        <v>0</v>
      </c>
      <c r="F29" s="9">
        <f t="shared" si="0"/>
        <v>808643</v>
      </c>
    </row>
    <row r="30" spans="1:6" ht="16.5">
      <c r="A30" s="11" t="s">
        <v>144</v>
      </c>
      <c r="B30" s="31" t="s">
        <v>145</v>
      </c>
      <c r="C30" s="15">
        <v>1040</v>
      </c>
      <c r="D30" s="9">
        <v>611126</v>
      </c>
      <c r="E30" s="9">
        <v>0</v>
      </c>
      <c r="F30" s="9">
        <f t="shared" si="0"/>
        <v>611126</v>
      </c>
    </row>
    <row r="31" spans="1:6" ht="16.5">
      <c r="A31" s="11" t="s">
        <v>146</v>
      </c>
      <c r="B31" s="31" t="s">
        <v>147</v>
      </c>
      <c r="C31" s="15">
        <v>1040</v>
      </c>
      <c r="D31" s="9">
        <v>167654</v>
      </c>
      <c r="E31" s="9">
        <v>0</v>
      </c>
      <c r="F31" s="9">
        <f t="shared" si="0"/>
        <v>167654</v>
      </c>
    </row>
    <row r="32" spans="1:6" ht="16.5">
      <c r="A32" s="11" t="s">
        <v>148</v>
      </c>
      <c r="B32" s="31" t="s">
        <v>149</v>
      </c>
      <c r="C32" s="15">
        <v>1040</v>
      </c>
      <c r="D32" s="9">
        <v>675197</v>
      </c>
      <c r="E32" s="9">
        <v>0</v>
      </c>
      <c r="F32" s="9">
        <f t="shared" si="0"/>
        <v>675197</v>
      </c>
    </row>
    <row r="33" spans="1:6" ht="16.5">
      <c r="A33" s="11" t="s">
        <v>150</v>
      </c>
      <c r="B33" s="31" t="s">
        <v>151</v>
      </c>
      <c r="C33" s="15" t="s">
        <v>152</v>
      </c>
      <c r="D33" s="9">
        <v>598597</v>
      </c>
      <c r="E33" s="9">
        <v>0</v>
      </c>
      <c r="F33" s="9">
        <f t="shared" si="0"/>
        <v>598597</v>
      </c>
    </row>
    <row r="34" spans="1:6" ht="16.5" hidden="1">
      <c r="A34" s="11" t="s">
        <v>153</v>
      </c>
      <c r="B34" s="31" t="s">
        <v>154</v>
      </c>
      <c r="C34" s="15">
        <v>1040</v>
      </c>
      <c r="D34" s="9">
        <v>0</v>
      </c>
      <c r="E34" s="9">
        <v>0</v>
      </c>
      <c r="F34" s="9">
        <f t="shared" si="0"/>
        <v>0</v>
      </c>
    </row>
    <row r="35" spans="1:6" ht="31.5">
      <c r="A35" s="11" t="s">
        <v>155</v>
      </c>
      <c r="B35" s="31" t="s">
        <v>156</v>
      </c>
      <c r="C35" s="15">
        <v>1070</v>
      </c>
      <c r="D35" s="9">
        <v>470433</v>
      </c>
      <c r="E35" s="9">
        <v>0</v>
      </c>
      <c r="F35" s="9">
        <f t="shared" si="0"/>
        <v>470433</v>
      </c>
    </row>
    <row r="36" spans="1:6" ht="16.5">
      <c r="A36" s="11" t="s">
        <v>157</v>
      </c>
      <c r="B36" s="31" t="s">
        <v>158</v>
      </c>
      <c r="C36" s="15">
        <v>1061</v>
      </c>
      <c r="D36" s="9">
        <v>64903</v>
      </c>
      <c r="E36" s="9"/>
      <c r="F36" s="9">
        <f t="shared" si="0"/>
        <v>64903</v>
      </c>
    </row>
    <row r="37" spans="1:6" ht="63" hidden="1">
      <c r="A37" s="11" t="s">
        <v>177</v>
      </c>
      <c r="B37" s="31" t="s">
        <v>171</v>
      </c>
      <c r="C37" s="15"/>
      <c r="D37" s="9"/>
      <c r="E37" s="9">
        <v>0</v>
      </c>
      <c r="F37" s="9">
        <f t="shared" si="0"/>
        <v>0</v>
      </c>
    </row>
    <row r="38" spans="1:6" ht="31.5">
      <c r="A38" s="11" t="s">
        <v>172</v>
      </c>
      <c r="B38" s="31" t="s">
        <v>173</v>
      </c>
      <c r="C38" s="15">
        <v>1030</v>
      </c>
      <c r="D38" s="9">
        <v>25098</v>
      </c>
      <c r="E38" s="9">
        <v>0</v>
      </c>
      <c r="F38" s="9">
        <f t="shared" si="0"/>
        <v>25098</v>
      </c>
    </row>
    <row r="39" spans="1:6" ht="31.5">
      <c r="A39" s="11" t="s">
        <v>174</v>
      </c>
      <c r="B39" s="31" t="s">
        <v>175</v>
      </c>
      <c r="C39" s="15">
        <v>1010</v>
      </c>
      <c r="D39" s="9">
        <v>250325</v>
      </c>
      <c r="E39" s="9">
        <v>0</v>
      </c>
      <c r="F39" s="9">
        <f t="shared" si="0"/>
        <v>250325</v>
      </c>
    </row>
    <row r="40" spans="1:6" ht="16.5">
      <c r="A40" s="29" t="s">
        <v>178</v>
      </c>
      <c r="B40" s="32" t="s">
        <v>179</v>
      </c>
      <c r="C40" s="15"/>
      <c r="D40" s="13">
        <v>799873</v>
      </c>
      <c r="E40" s="13">
        <f>E41+E42</f>
        <v>6473243</v>
      </c>
      <c r="F40" s="13">
        <f t="shared" si="0"/>
        <v>7273116</v>
      </c>
    </row>
    <row r="41" spans="1:6" ht="16.5">
      <c r="A41" s="11" t="s">
        <v>192</v>
      </c>
      <c r="B41" s="31" t="s">
        <v>193</v>
      </c>
      <c r="C41" s="15" t="s">
        <v>191</v>
      </c>
      <c r="D41" s="13">
        <v>799873</v>
      </c>
      <c r="E41" s="13">
        <v>41694</v>
      </c>
      <c r="F41" s="9">
        <f t="shared" si="0"/>
        <v>841567</v>
      </c>
    </row>
    <row r="42" spans="1:6" ht="63">
      <c r="A42" s="11" t="s">
        <v>238</v>
      </c>
      <c r="B42" s="31" t="s">
        <v>239</v>
      </c>
      <c r="C42" s="15"/>
      <c r="D42" s="13"/>
      <c r="E42" s="13">
        <v>6431549</v>
      </c>
      <c r="F42" s="9">
        <f t="shared" si="0"/>
        <v>6431549</v>
      </c>
    </row>
    <row r="43" spans="1:6" ht="16.5">
      <c r="A43" s="29" t="s">
        <v>212</v>
      </c>
      <c r="B43" s="32">
        <v>240000</v>
      </c>
      <c r="C43" s="15"/>
      <c r="D43" s="13"/>
      <c r="E43" s="9">
        <v>9446</v>
      </c>
      <c r="F43" s="13">
        <f t="shared" si="0"/>
        <v>9446</v>
      </c>
    </row>
    <row r="44" spans="1:6" ht="47.25">
      <c r="A44" s="33" t="s">
        <v>214</v>
      </c>
      <c r="B44" s="32">
        <v>240900</v>
      </c>
      <c r="C44" s="15" t="s">
        <v>215</v>
      </c>
      <c r="D44" s="9"/>
      <c r="E44" s="9">
        <v>9446</v>
      </c>
      <c r="F44" s="9">
        <f t="shared" si="0"/>
        <v>9446</v>
      </c>
    </row>
    <row r="45" spans="1:6" ht="16.5">
      <c r="A45" s="29" t="s">
        <v>216</v>
      </c>
      <c r="B45" s="32">
        <v>250000</v>
      </c>
      <c r="C45" s="15"/>
      <c r="D45" s="9">
        <v>216621</v>
      </c>
      <c r="E45" s="16"/>
      <c r="F45" s="16">
        <f t="shared" si="0"/>
        <v>216621</v>
      </c>
    </row>
    <row r="46" spans="1:6" ht="16.5">
      <c r="A46" s="11" t="s">
        <v>218</v>
      </c>
      <c r="B46" s="31">
        <v>250404</v>
      </c>
      <c r="C46" s="15" t="s">
        <v>215</v>
      </c>
      <c r="D46" s="9">
        <v>216621</v>
      </c>
      <c r="E46" s="9"/>
      <c r="F46" s="9">
        <f t="shared" si="0"/>
        <v>216621</v>
      </c>
    </row>
    <row r="47" spans="1:6" ht="16.5" hidden="1">
      <c r="A47" s="34" t="s">
        <v>219</v>
      </c>
      <c r="B47" s="35">
        <v>900201</v>
      </c>
      <c r="C47" s="15"/>
      <c r="D47" s="16">
        <f>D45+D43+D40+D18+D17+D16+D12</f>
        <v>44286421</v>
      </c>
      <c r="E47" s="16">
        <f>E45+E43+E40+E18+E17+E16+E12</f>
        <v>10313882</v>
      </c>
      <c r="F47" s="16">
        <f t="shared" si="0"/>
        <v>54600303</v>
      </c>
    </row>
    <row r="48" spans="1:6" ht="16.5">
      <c r="A48" s="34" t="s">
        <v>223</v>
      </c>
      <c r="B48" s="35">
        <v>900202</v>
      </c>
      <c r="C48" s="15"/>
      <c r="D48" s="16">
        <f>D45+D43+D40+D18+D17+D16+D12</f>
        <v>44286421</v>
      </c>
      <c r="E48" s="16">
        <f>E45+E43+E40+E18+E17+E16+E12</f>
        <v>10313882</v>
      </c>
      <c r="F48" s="8">
        <f t="shared" si="0"/>
        <v>54600303</v>
      </c>
    </row>
    <row r="49" spans="1:6" ht="16.5">
      <c r="A49" s="40" t="s">
        <v>6</v>
      </c>
      <c r="B49" s="41"/>
      <c r="C49" s="18"/>
      <c r="D49" s="8">
        <v>31370</v>
      </c>
      <c r="E49" s="8">
        <v>43307</v>
      </c>
      <c r="F49" s="8">
        <f t="shared" si="0"/>
        <v>74677</v>
      </c>
    </row>
    <row r="50" spans="1:6" ht="15.75">
      <c r="A50" s="20" t="s">
        <v>17</v>
      </c>
      <c r="B50" s="42">
        <v>602000</v>
      </c>
      <c r="C50" s="19"/>
      <c r="D50" s="21">
        <f>D51-D52</f>
        <v>-31370</v>
      </c>
      <c r="E50" s="21">
        <f>E51-E52</f>
        <v>-43307</v>
      </c>
      <c r="F50" s="21">
        <f t="shared" si="0"/>
        <v>-74677</v>
      </c>
    </row>
    <row r="51" spans="1:6" ht="15.75">
      <c r="A51" s="22" t="s">
        <v>8</v>
      </c>
      <c r="B51" s="43">
        <v>602100</v>
      </c>
      <c r="C51" s="19"/>
      <c r="D51" s="21">
        <v>96149</v>
      </c>
      <c r="E51" s="21">
        <v>206624</v>
      </c>
      <c r="F51" s="21">
        <f t="shared" si="0"/>
        <v>302773</v>
      </c>
    </row>
    <row r="52" spans="1:6" ht="15.75">
      <c r="A52" s="28" t="s">
        <v>9</v>
      </c>
      <c r="B52" s="44">
        <v>602200</v>
      </c>
      <c r="C52" s="24"/>
      <c r="D52" s="25">
        <v>127519</v>
      </c>
      <c r="E52" s="25">
        <v>249931</v>
      </c>
      <c r="F52" s="25">
        <f t="shared" si="0"/>
        <v>377450</v>
      </c>
    </row>
    <row r="53" spans="1:6" s="56" customFormat="1" ht="15.75">
      <c r="A53" s="52" t="s">
        <v>176</v>
      </c>
      <c r="B53" s="53"/>
      <c r="C53" s="54"/>
      <c r="D53" s="55">
        <f>D48+D49</f>
        <v>44317791</v>
      </c>
      <c r="E53" s="55">
        <f>E48+E49</f>
        <v>10357189</v>
      </c>
      <c r="F53" s="55">
        <f t="shared" si="0"/>
        <v>54674980</v>
      </c>
    </row>
    <row r="55" spans="1:6" s="48" customFormat="1" ht="20.25">
      <c r="A55" s="45" t="s">
        <v>25</v>
      </c>
      <c r="B55" s="46"/>
      <c r="C55" s="46"/>
      <c r="D55" s="47"/>
      <c r="E55" s="47" t="s">
        <v>20</v>
      </c>
      <c r="F55" s="47"/>
    </row>
  </sheetData>
  <mergeCells count="7">
    <mergeCell ref="A5:F5"/>
    <mergeCell ref="D7:D10"/>
    <mergeCell ref="E7:E10"/>
    <mergeCell ref="F7:F10"/>
    <mergeCell ref="A7:A10"/>
    <mergeCell ref="B7:B10"/>
    <mergeCell ref="C7:C10"/>
  </mergeCells>
  <printOptions/>
  <pageMargins left="0.87" right="0.35" top="0.42" bottom="0.71" header="0.5" footer="0.5"/>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H84"/>
  <sheetViews>
    <sheetView zoomScale="75" zoomScaleNormal="75" workbookViewId="0" topLeftCell="A1">
      <selection activeCell="G10" sqref="G10"/>
    </sheetView>
  </sheetViews>
  <sheetFormatPr defaultColWidth="9.00390625" defaultRowHeight="12.75"/>
  <cols>
    <col min="1" max="1" width="61.625" style="27" customWidth="1"/>
    <col min="2" max="2" width="12.75390625" style="26" customWidth="1"/>
    <col min="3" max="3" width="8.625" style="26" hidden="1" customWidth="1"/>
    <col min="4" max="6" width="16.75390625" style="1" customWidth="1"/>
    <col min="7" max="7" width="10.375" style="0" bestFit="1" customWidth="1"/>
  </cols>
  <sheetData>
    <row r="1" spans="4:6" s="48" customFormat="1" ht="20.25">
      <c r="D1" s="47"/>
      <c r="E1" s="47" t="s">
        <v>187</v>
      </c>
      <c r="F1" s="47"/>
    </row>
    <row r="2" spans="4:6" s="48" customFormat="1" ht="20.25">
      <c r="D2" s="47"/>
      <c r="E2" s="47" t="s">
        <v>18</v>
      </c>
      <c r="F2" s="47"/>
    </row>
    <row r="3" spans="1:6" s="48" customFormat="1" ht="20.25">
      <c r="A3" s="49"/>
      <c r="B3" s="49"/>
      <c r="C3" s="49"/>
      <c r="D3" s="47"/>
      <c r="E3" s="75" t="s">
        <v>252</v>
      </c>
      <c r="F3" s="47"/>
    </row>
    <row r="4" spans="1:3" ht="12.75">
      <c r="A4"/>
      <c r="B4"/>
      <c r="C4"/>
    </row>
    <row r="5" spans="1:6" ht="18">
      <c r="A5" s="66" t="s">
        <v>246</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12.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13">
        <v>1886448</v>
      </c>
      <c r="E12" s="13"/>
      <c r="F12" s="13">
        <f>D12+E12</f>
        <v>1886448</v>
      </c>
    </row>
    <row r="13" spans="1:6" ht="16.5">
      <c r="A13" s="11" t="s">
        <v>39</v>
      </c>
      <c r="B13" s="31" t="s">
        <v>40</v>
      </c>
      <c r="C13" s="15" t="s">
        <v>38</v>
      </c>
      <c r="D13" s="13">
        <v>1886448</v>
      </c>
      <c r="E13" s="9"/>
      <c r="F13" s="13">
        <f aca="true" t="shared" si="0" ref="F13:F78">D13+E13</f>
        <v>1886448</v>
      </c>
    </row>
    <row r="14" spans="1:6" ht="16.5">
      <c r="A14" s="29" t="s">
        <v>47</v>
      </c>
      <c r="B14" s="32" t="s">
        <v>48</v>
      </c>
      <c r="C14" s="15"/>
      <c r="D14" s="13">
        <v>15498926</v>
      </c>
      <c r="E14" s="13">
        <v>1446285</v>
      </c>
      <c r="F14" s="13">
        <f t="shared" si="0"/>
        <v>16945211</v>
      </c>
    </row>
    <row r="15" spans="1:6" ht="16.5">
      <c r="A15" s="29" t="s">
        <v>49</v>
      </c>
      <c r="B15" s="32" t="s">
        <v>50</v>
      </c>
      <c r="C15" s="15"/>
      <c r="D15" s="13">
        <v>3583414</v>
      </c>
      <c r="E15" s="13">
        <v>881097</v>
      </c>
      <c r="F15" s="13">
        <f t="shared" si="0"/>
        <v>4464511</v>
      </c>
    </row>
    <row r="16" spans="1:6" ht="16.5" hidden="1">
      <c r="A16" s="11" t="s">
        <v>51</v>
      </c>
      <c r="B16" s="31" t="s">
        <v>52</v>
      </c>
      <c r="C16" s="15" t="s">
        <v>53</v>
      </c>
      <c r="D16" s="9">
        <v>510466</v>
      </c>
      <c r="E16" s="9">
        <v>83293</v>
      </c>
      <c r="F16" s="13">
        <f t="shared" si="0"/>
        <v>593759</v>
      </c>
    </row>
    <row r="17" spans="1:6" ht="16.5" hidden="1">
      <c r="A17" s="11" t="s">
        <v>54</v>
      </c>
      <c r="B17" s="31" t="s">
        <v>55</v>
      </c>
      <c r="C17" s="15" t="s">
        <v>53</v>
      </c>
      <c r="D17" s="9">
        <v>0</v>
      </c>
      <c r="E17" s="9">
        <v>0</v>
      </c>
      <c r="F17" s="13">
        <f t="shared" si="0"/>
        <v>0</v>
      </c>
    </row>
    <row r="18" spans="1:6" ht="47.25" hidden="1">
      <c r="A18" s="11" t="s">
        <v>56</v>
      </c>
      <c r="B18" s="31" t="s">
        <v>57</v>
      </c>
      <c r="C18" s="15" t="s">
        <v>58</v>
      </c>
      <c r="D18" s="9">
        <v>0</v>
      </c>
      <c r="E18" s="9">
        <v>0</v>
      </c>
      <c r="F18" s="13">
        <f t="shared" si="0"/>
        <v>0</v>
      </c>
    </row>
    <row r="19" spans="1:6" ht="16.5" hidden="1">
      <c r="A19" s="11" t="s">
        <v>59</v>
      </c>
      <c r="B19" s="31" t="s">
        <v>60</v>
      </c>
      <c r="C19" s="15" t="s">
        <v>58</v>
      </c>
      <c r="D19" s="9">
        <v>0</v>
      </c>
      <c r="E19" s="9">
        <v>0</v>
      </c>
      <c r="F19" s="13">
        <f t="shared" si="0"/>
        <v>0</v>
      </c>
    </row>
    <row r="20" spans="1:6" ht="16.5" hidden="1">
      <c r="A20" s="11" t="s">
        <v>61</v>
      </c>
      <c r="B20" s="31" t="s">
        <v>62</v>
      </c>
      <c r="C20" s="15" t="s">
        <v>63</v>
      </c>
      <c r="D20" s="9">
        <v>0</v>
      </c>
      <c r="E20" s="9">
        <v>0</v>
      </c>
      <c r="F20" s="13">
        <f t="shared" si="0"/>
        <v>0</v>
      </c>
    </row>
    <row r="21" spans="1:6" ht="16.5" hidden="1">
      <c r="A21" s="11" t="s">
        <v>64</v>
      </c>
      <c r="B21" s="31" t="s">
        <v>65</v>
      </c>
      <c r="C21" s="15" t="s">
        <v>66</v>
      </c>
      <c r="D21" s="9">
        <v>0</v>
      </c>
      <c r="E21" s="9">
        <v>0</v>
      </c>
      <c r="F21" s="13">
        <f t="shared" si="0"/>
        <v>0</v>
      </c>
    </row>
    <row r="22" spans="1:6" ht="16.5" hidden="1">
      <c r="A22" s="11" t="s">
        <v>67</v>
      </c>
      <c r="B22" s="31" t="s">
        <v>68</v>
      </c>
      <c r="C22" s="15" t="s">
        <v>66</v>
      </c>
      <c r="D22" s="9">
        <v>0</v>
      </c>
      <c r="E22" s="9">
        <v>0</v>
      </c>
      <c r="F22" s="13">
        <f t="shared" si="0"/>
        <v>0</v>
      </c>
    </row>
    <row r="23" spans="1:6" ht="16.5" hidden="1">
      <c r="A23" s="11" t="s">
        <v>69</v>
      </c>
      <c r="B23" s="31" t="s">
        <v>70</v>
      </c>
      <c r="C23" s="15" t="s">
        <v>66</v>
      </c>
      <c r="D23" s="9">
        <v>0</v>
      </c>
      <c r="E23" s="9">
        <v>0</v>
      </c>
      <c r="F23" s="13">
        <f t="shared" si="0"/>
        <v>0</v>
      </c>
    </row>
    <row r="24" spans="1:6" ht="16.5" hidden="1">
      <c r="A24" s="11" t="s">
        <v>71</v>
      </c>
      <c r="B24" s="31" t="s">
        <v>72</v>
      </c>
      <c r="C24" s="15" t="s">
        <v>73</v>
      </c>
      <c r="D24" s="9">
        <v>0</v>
      </c>
      <c r="E24" s="9">
        <v>0</v>
      </c>
      <c r="F24" s="13">
        <f t="shared" si="0"/>
        <v>0</v>
      </c>
    </row>
    <row r="25" spans="1:6" ht="16.5" hidden="1">
      <c r="A25" s="11" t="s">
        <v>74</v>
      </c>
      <c r="B25" s="31" t="s">
        <v>75</v>
      </c>
      <c r="C25" s="15" t="s">
        <v>76</v>
      </c>
      <c r="D25" s="9">
        <v>0</v>
      </c>
      <c r="E25" s="9">
        <v>0</v>
      </c>
      <c r="F25" s="13">
        <f t="shared" si="0"/>
        <v>0</v>
      </c>
    </row>
    <row r="26" spans="1:6" ht="16.5" hidden="1">
      <c r="A26" s="11" t="s">
        <v>77</v>
      </c>
      <c r="B26" s="31" t="s">
        <v>78</v>
      </c>
      <c r="C26" s="15" t="s">
        <v>79</v>
      </c>
      <c r="D26" s="9">
        <v>0</v>
      </c>
      <c r="E26" s="9">
        <v>0</v>
      </c>
      <c r="F26" s="13">
        <f t="shared" si="0"/>
        <v>0</v>
      </c>
    </row>
    <row r="27" spans="1:6" ht="47.25" hidden="1">
      <c r="A27" s="33" t="s">
        <v>80</v>
      </c>
      <c r="B27" s="32" t="s">
        <v>81</v>
      </c>
      <c r="C27" s="15" t="s">
        <v>82</v>
      </c>
      <c r="D27" s="9">
        <v>0</v>
      </c>
      <c r="E27" s="9">
        <v>0</v>
      </c>
      <c r="F27" s="13">
        <f t="shared" si="0"/>
        <v>0</v>
      </c>
    </row>
    <row r="28" spans="1:6" ht="63" hidden="1">
      <c r="A28" s="33" t="s">
        <v>83</v>
      </c>
      <c r="B28" s="32" t="s">
        <v>84</v>
      </c>
      <c r="C28" s="15" t="s">
        <v>85</v>
      </c>
      <c r="D28" s="9">
        <v>0</v>
      </c>
      <c r="E28" s="9">
        <v>0</v>
      </c>
      <c r="F28" s="13">
        <f t="shared" si="0"/>
        <v>0</v>
      </c>
    </row>
    <row r="29" spans="1:6" ht="16.5" hidden="1">
      <c r="A29" s="33" t="s">
        <v>86</v>
      </c>
      <c r="B29" s="32" t="s">
        <v>87</v>
      </c>
      <c r="C29" s="15" t="s">
        <v>88</v>
      </c>
      <c r="D29" s="9">
        <v>79201</v>
      </c>
      <c r="E29" s="9">
        <v>120028</v>
      </c>
      <c r="F29" s="13">
        <f t="shared" si="0"/>
        <v>199229</v>
      </c>
    </row>
    <row r="30" spans="1:6" ht="16.5" hidden="1">
      <c r="A30" s="33" t="s">
        <v>89</v>
      </c>
      <c r="B30" s="32" t="s">
        <v>90</v>
      </c>
      <c r="C30" s="15" t="s">
        <v>91</v>
      </c>
      <c r="D30" s="9">
        <v>0</v>
      </c>
      <c r="E30" s="9">
        <v>0</v>
      </c>
      <c r="F30" s="13">
        <f t="shared" si="0"/>
        <v>0</v>
      </c>
    </row>
    <row r="31" spans="1:6" ht="16.5" hidden="1">
      <c r="A31" s="11" t="s">
        <v>92</v>
      </c>
      <c r="B31" s="31" t="s">
        <v>93</v>
      </c>
      <c r="C31" s="15" t="s">
        <v>94</v>
      </c>
      <c r="D31" s="9">
        <v>0</v>
      </c>
      <c r="E31" s="9">
        <v>0</v>
      </c>
      <c r="F31" s="13">
        <f t="shared" si="0"/>
        <v>0</v>
      </c>
    </row>
    <row r="32" spans="1:6" ht="16.5" hidden="1">
      <c r="A32" s="11" t="s">
        <v>95</v>
      </c>
      <c r="B32" s="31" t="s">
        <v>96</v>
      </c>
      <c r="C32" s="15" t="s">
        <v>94</v>
      </c>
      <c r="D32" s="9">
        <v>0</v>
      </c>
      <c r="E32" s="9">
        <v>0</v>
      </c>
      <c r="F32" s="13">
        <f t="shared" si="0"/>
        <v>0</v>
      </c>
    </row>
    <row r="33" spans="1:6" ht="16.5" hidden="1">
      <c r="A33" s="11" t="s">
        <v>97</v>
      </c>
      <c r="B33" s="31" t="s">
        <v>98</v>
      </c>
      <c r="C33" s="15" t="s">
        <v>99</v>
      </c>
      <c r="D33" s="9">
        <v>0</v>
      </c>
      <c r="E33" s="9">
        <v>0</v>
      </c>
      <c r="F33" s="13">
        <f t="shared" si="0"/>
        <v>0</v>
      </c>
    </row>
    <row r="34" spans="1:6" ht="16.5" hidden="1">
      <c r="A34" s="11" t="s">
        <v>100</v>
      </c>
      <c r="B34" s="31" t="s">
        <v>101</v>
      </c>
      <c r="C34" s="15" t="s">
        <v>99</v>
      </c>
      <c r="D34" s="9">
        <v>6040</v>
      </c>
      <c r="E34" s="9">
        <v>0</v>
      </c>
      <c r="F34" s="13">
        <f t="shared" si="0"/>
        <v>6040</v>
      </c>
    </row>
    <row r="35" spans="1:6" ht="31.5" hidden="1">
      <c r="A35" s="11" t="s">
        <v>102</v>
      </c>
      <c r="B35" s="31" t="s">
        <v>103</v>
      </c>
      <c r="C35" s="15" t="s">
        <v>99</v>
      </c>
      <c r="D35" s="9">
        <v>0</v>
      </c>
      <c r="E35" s="9">
        <v>0</v>
      </c>
      <c r="F35" s="13">
        <f t="shared" si="0"/>
        <v>0</v>
      </c>
    </row>
    <row r="36" spans="1:6" ht="16.5" hidden="1">
      <c r="A36" s="11" t="s">
        <v>104</v>
      </c>
      <c r="B36" s="31" t="s">
        <v>105</v>
      </c>
      <c r="C36" s="15" t="s">
        <v>99</v>
      </c>
      <c r="D36" s="9">
        <v>0</v>
      </c>
      <c r="E36" s="9">
        <v>0</v>
      </c>
      <c r="F36" s="13">
        <f t="shared" si="0"/>
        <v>0</v>
      </c>
    </row>
    <row r="37" spans="1:6" ht="16.5" hidden="1">
      <c r="A37" s="11" t="s">
        <v>106</v>
      </c>
      <c r="B37" s="31" t="s">
        <v>107</v>
      </c>
      <c r="C37" s="15" t="s">
        <v>99</v>
      </c>
      <c r="D37" s="9">
        <v>0</v>
      </c>
      <c r="E37" s="9">
        <v>0</v>
      </c>
      <c r="F37" s="13">
        <f t="shared" si="0"/>
        <v>0</v>
      </c>
    </row>
    <row r="38" spans="1:6" ht="16.5" hidden="1">
      <c r="A38" s="11" t="s">
        <v>108</v>
      </c>
      <c r="B38" s="31" t="s">
        <v>109</v>
      </c>
      <c r="C38" s="15" t="s">
        <v>94</v>
      </c>
      <c r="D38" s="9">
        <v>0</v>
      </c>
      <c r="E38" s="9">
        <v>0</v>
      </c>
      <c r="F38" s="13">
        <f t="shared" si="0"/>
        <v>0</v>
      </c>
    </row>
    <row r="39" spans="1:6" ht="16.5" hidden="1">
      <c r="A39" s="11" t="s">
        <v>110</v>
      </c>
      <c r="B39" s="31" t="s">
        <v>111</v>
      </c>
      <c r="C39" s="15" t="s">
        <v>99</v>
      </c>
      <c r="D39" s="9">
        <v>0</v>
      </c>
      <c r="E39" s="9">
        <v>0</v>
      </c>
      <c r="F39" s="13">
        <f t="shared" si="0"/>
        <v>0</v>
      </c>
    </row>
    <row r="40" spans="1:6" ht="16.5" hidden="1">
      <c r="A40" s="11" t="s">
        <v>112</v>
      </c>
      <c r="B40" s="31" t="s">
        <v>113</v>
      </c>
      <c r="C40" s="15" t="s">
        <v>99</v>
      </c>
      <c r="D40" s="9">
        <v>0</v>
      </c>
      <c r="E40" s="9">
        <v>0</v>
      </c>
      <c r="F40" s="13">
        <f t="shared" si="0"/>
        <v>0</v>
      </c>
    </row>
    <row r="41" spans="1:6" ht="16.5" hidden="1">
      <c r="A41" s="11" t="s">
        <v>114</v>
      </c>
      <c r="B41" s="31" t="s">
        <v>115</v>
      </c>
      <c r="C41" s="15" t="s">
        <v>99</v>
      </c>
      <c r="D41" s="9">
        <v>0</v>
      </c>
      <c r="E41" s="9">
        <v>0</v>
      </c>
      <c r="F41" s="13">
        <f t="shared" si="0"/>
        <v>0</v>
      </c>
    </row>
    <row r="42" spans="1:6" ht="16.5" hidden="1">
      <c r="A42" s="11" t="s">
        <v>116</v>
      </c>
      <c r="B42" s="31" t="s">
        <v>117</v>
      </c>
      <c r="C42" s="15" t="s">
        <v>99</v>
      </c>
      <c r="D42" s="9">
        <v>0</v>
      </c>
      <c r="E42" s="9">
        <v>0</v>
      </c>
      <c r="F42" s="13">
        <f t="shared" si="0"/>
        <v>0</v>
      </c>
    </row>
    <row r="43" spans="1:8" ht="16.5">
      <c r="A43" s="29" t="s">
        <v>118</v>
      </c>
      <c r="B43" s="32" t="s">
        <v>119</v>
      </c>
      <c r="C43" s="15"/>
      <c r="D43" s="13">
        <v>6964342</v>
      </c>
      <c r="E43" s="13"/>
      <c r="F43" s="13">
        <f t="shared" si="0"/>
        <v>6964342</v>
      </c>
      <c r="G43" s="63"/>
      <c r="H43" s="63"/>
    </row>
    <row r="44" spans="1:6" ht="47.25">
      <c r="A44" s="11" t="s">
        <v>120</v>
      </c>
      <c r="B44" s="31" t="s">
        <v>121</v>
      </c>
      <c r="C44" s="15">
        <v>1030</v>
      </c>
      <c r="D44" s="9">
        <v>2774133</v>
      </c>
      <c r="E44" s="9"/>
      <c r="F44" s="13">
        <f t="shared" si="0"/>
        <v>2774133</v>
      </c>
    </row>
    <row r="45" spans="1:6" ht="31.5">
      <c r="A45" s="11" t="s">
        <v>122</v>
      </c>
      <c r="B45" s="31" t="s">
        <v>123</v>
      </c>
      <c r="C45" s="15" t="s">
        <v>124</v>
      </c>
      <c r="D45" s="9">
        <v>9266</v>
      </c>
      <c r="E45" s="9"/>
      <c r="F45" s="13">
        <f t="shared" si="0"/>
        <v>9266</v>
      </c>
    </row>
    <row r="46" spans="1:6" ht="47.25">
      <c r="A46" s="11" t="s">
        <v>125</v>
      </c>
      <c r="B46" s="31" t="s">
        <v>126</v>
      </c>
      <c r="C46" s="15" t="s">
        <v>124</v>
      </c>
      <c r="D46" s="9">
        <v>651996</v>
      </c>
      <c r="E46" s="9"/>
      <c r="F46" s="13">
        <f t="shared" si="0"/>
        <v>651996</v>
      </c>
    </row>
    <row r="47" spans="1:6" ht="31.5">
      <c r="A47" s="11" t="s">
        <v>127</v>
      </c>
      <c r="B47" s="31" t="s">
        <v>128</v>
      </c>
      <c r="C47" s="15" t="s">
        <v>124</v>
      </c>
      <c r="D47" s="9">
        <v>329120</v>
      </c>
      <c r="E47" s="9"/>
      <c r="F47" s="13">
        <f t="shared" si="0"/>
        <v>329120</v>
      </c>
    </row>
    <row r="48" spans="1:6" ht="31.5">
      <c r="A48" s="11" t="s">
        <v>129</v>
      </c>
      <c r="B48" s="31" t="s">
        <v>130</v>
      </c>
      <c r="C48" s="15" t="s">
        <v>124</v>
      </c>
      <c r="D48" s="9">
        <v>192</v>
      </c>
      <c r="E48" s="9">
        <v>0</v>
      </c>
      <c r="F48" s="13">
        <f t="shared" si="0"/>
        <v>192</v>
      </c>
    </row>
    <row r="49" spans="1:6" ht="31.5">
      <c r="A49" s="11" t="s">
        <v>131</v>
      </c>
      <c r="B49" s="31" t="s">
        <v>132</v>
      </c>
      <c r="C49" s="15" t="s">
        <v>124</v>
      </c>
      <c r="D49" s="9">
        <v>25231</v>
      </c>
      <c r="E49" s="9">
        <v>0</v>
      </c>
      <c r="F49" s="13">
        <f t="shared" si="0"/>
        <v>25231</v>
      </c>
    </row>
    <row r="50" spans="1:6" ht="31.5">
      <c r="A50" s="11" t="s">
        <v>133</v>
      </c>
      <c r="B50" s="31" t="s">
        <v>134</v>
      </c>
      <c r="C50" s="15" t="s">
        <v>135</v>
      </c>
      <c r="D50" s="9">
        <v>145940</v>
      </c>
      <c r="E50" s="9"/>
      <c r="F50" s="13">
        <f t="shared" si="0"/>
        <v>145940</v>
      </c>
    </row>
    <row r="51" spans="1:6" ht="47.25">
      <c r="A51" s="11" t="s">
        <v>136</v>
      </c>
      <c r="B51" s="31" t="s">
        <v>137</v>
      </c>
      <c r="C51" s="15" t="s">
        <v>135</v>
      </c>
      <c r="D51" s="9"/>
      <c r="E51" s="9"/>
      <c r="F51" s="13">
        <f t="shared" si="0"/>
        <v>0</v>
      </c>
    </row>
    <row r="52" spans="1:6" ht="31.5">
      <c r="A52" s="11" t="s">
        <v>138</v>
      </c>
      <c r="B52" s="31" t="s">
        <v>139</v>
      </c>
      <c r="C52" s="15" t="s">
        <v>135</v>
      </c>
      <c r="D52" s="9">
        <v>21852</v>
      </c>
      <c r="E52" s="9"/>
      <c r="F52" s="13">
        <f t="shared" si="0"/>
        <v>21852</v>
      </c>
    </row>
    <row r="53" spans="1:6" ht="16.5">
      <c r="A53" s="11" t="s">
        <v>140</v>
      </c>
      <c r="B53" s="31" t="s">
        <v>141</v>
      </c>
      <c r="C53" s="15">
        <v>1040</v>
      </c>
      <c r="D53" s="9">
        <v>89954</v>
      </c>
      <c r="E53" s="9"/>
      <c r="F53" s="13">
        <f t="shared" si="0"/>
        <v>89954</v>
      </c>
    </row>
    <row r="54" spans="1:6" ht="31.5">
      <c r="A54" s="11" t="s">
        <v>142</v>
      </c>
      <c r="B54" s="31" t="s">
        <v>143</v>
      </c>
      <c r="C54" s="15">
        <v>1040</v>
      </c>
      <c r="D54" s="9">
        <v>592484</v>
      </c>
      <c r="E54" s="9"/>
      <c r="F54" s="13">
        <f t="shared" si="0"/>
        <v>592484</v>
      </c>
    </row>
    <row r="55" spans="1:6" ht="16.5">
      <c r="A55" s="11" t="s">
        <v>144</v>
      </c>
      <c r="B55" s="31" t="s">
        <v>145</v>
      </c>
      <c r="C55" s="15">
        <v>1040</v>
      </c>
      <c r="D55" s="9">
        <v>466751</v>
      </c>
      <c r="E55" s="9"/>
      <c r="F55" s="13">
        <f t="shared" si="0"/>
        <v>466751</v>
      </c>
    </row>
    <row r="56" spans="1:6" ht="31.5">
      <c r="A56" s="11" t="s">
        <v>146</v>
      </c>
      <c r="B56" s="31" t="s">
        <v>147</v>
      </c>
      <c r="C56" s="15">
        <v>1040</v>
      </c>
      <c r="D56" s="9">
        <v>113216</v>
      </c>
      <c r="E56" s="9"/>
      <c r="F56" s="13">
        <f t="shared" si="0"/>
        <v>113216</v>
      </c>
    </row>
    <row r="57" spans="1:6" ht="16.5">
      <c r="A57" s="11" t="s">
        <v>148</v>
      </c>
      <c r="B57" s="31" t="s">
        <v>149</v>
      </c>
      <c r="C57" s="15">
        <v>1040</v>
      </c>
      <c r="D57" s="9">
        <v>572885</v>
      </c>
      <c r="E57" s="9"/>
      <c r="F57" s="13">
        <f t="shared" si="0"/>
        <v>572885</v>
      </c>
    </row>
    <row r="58" spans="1:6" ht="16.5">
      <c r="A58" s="11" t="s">
        <v>150</v>
      </c>
      <c r="B58" s="31" t="s">
        <v>151</v>
      </c>
      <c r="C58" s="15" t="s">
        <v>152</v>
      </c>
      <c r="D58" s="9">
        <v>516920</v>
      </c>
      <c r="E58" s="9"/>
      <c r="F58" s="13">
        <f t="shared" si="0"/>
        <v>516920</v>
      </c>
    </row>
    <row r="59" spans="1:6" ht="31.5">
      <c r="A59" s="11" t="s">
        <v>155</v>
      </c>
      <c r="B59" s="31" t="s">
        <v>156</v>
      </c>
      <c r="C59" s="15">
        <v>1070</v>
      </c>
      <c r="D59" s="9">
        <v>349151</v>
      </c>
      <c r="E59" s="9"/>
      <c r="F59" s="13">
        <f t="shared" si="0"/>
        <v>349151</v>
      </c>
    </row>
    <row r="60" spans="1:6" ht="16.5">
      <c r="A60" s="11" t="s">
        <v>157</v>
      </c>
      <c r="B60" s="31" t="s">
        <v>158</v>
      </c>
      <c r="C60" s="15">
        <v>1061</v>
      </c>
      <c r="D60" s="9">
        <v>46207</v>
      </c>
      <c r="E60" s="9"/>
      <c r="F60" s="13">
        <f t="shared" si="0"/>
        <v>46207</v>
      </c>
    </row>
    <row r="61" spans="1:6" ht="78.75" hidden="1">
      <c r="A61" s="11" t="s">
        <v>177</v>
      </c>
      <c r="B61" s="31" t="s">
        <v>171</v>
      </c>
      <c r="C61" s="15"/>
      <c r="D61" s="9"/>
      <c r="E61" s="9"/>
      <c r="F61" s="13">
        <f t="shared" si="0"/>
        <v>0</v>
      </c>
    </row>
    <row r="62" spans="1:6" ht="31.5">
      <c r="A62" s="11" t="s">
        <v>172</v>
      </c>
      <c r="B62" s="31" t="s">
        <v>173</v>
      </c>
      <c r="C62" s="15">
        <v>1030</v>
      </c>
      <c r="D62" s="9">
        <v>22200</v>
      </c>
      <c r="E62" s="9"/>
      <c r="F62" s="13">
        <f t="shared" si="0"/>
        <v>22200</v>
      </c>
    </row>
    <row r="63" spans="1:6" ht="31.5">
      <c r="A63" s="11" t="s">
        <v>174</v>
      </c>
      <c r="B63" s="31" t="s">
        <v>175</v>
      </c>
      <c r="C63" s="15">
        <v>1010</v>
      </c>
      <c r="D63" s="9">
        <v>236844</v>
      </c>
      <c r="E63" s="9"/>
      <c r="F63" s="13">
        <f t="shared" si="0"/>
        <v>236844</v>
      </c>
    </row>
    <row r="64" spans="1:6" ht="16.5">
      <c r="A64" s="29" t="s">
        <v>178</v>
      </c>
      <c r="B64" s="32" t="s">
        <v>179</v>
      </c>
      <c r="C64" s="15"/>
      <c r="D64" s="13">
        <f>D65+D66</f>
        <v>349571</v>
      </c>
      <c r="E64" s="13">
        <f>E65+E66</f>
        <v>4529508</v>
      </c>
      <c r="F64" s="13">
        <f t="shared" si="0"/>
        <v>4879079</v>
      </c>
    </row>
    <row r="65" spans="1:6" ht="16.5">
      <c r="A65" s="11" t="s">
        <v>192</v>
      </c>
      <c r="B65" s="31" t="s">
        <v>193</v>
      </c>
      <c r="C65" s="15" t="s">
        <v>191</v>
      </c>
      <c r="D65" s="13">
        <v>349571</v>
      </c>
      <c r="E65" s="13">
        <v>72823</v>
      </c>
      <c r="F65" s="13">
        <f t="shared" si="0"/>
        <v>422394</v>
      </c>
    </row>
    <row r="66" spans="1:6" ht="63">
      <c r="A66" s="11" t="s">
        <v>238</v>
      </c>
      <c r="B66" s="31" t="s">
        <v>239</v>
      </c>
      <c r="C66" s="15"/>
      <c r="D66" s="13"/>
      <c r="E66" s="13">
        <v>4456685</v>
      </c>
      <c r="F66" s="13">
        <f t="shared" si="0"/>
        <v>4456685</v>
      </c>
    </row>
    <row r="67" spans="1:6" ht="31.5">
      <c r="A67" s="29" t="s">
        <v>204</v>
      </c>
      <c r="B67" s="32" t="s">
        <v>205</v>
      </c>
      <c r="C67" s="15"/>
      <c r="D67" s="13">
        <f>D68</f>
        <v>41894</v>
      </c>
      <c r="E67" s="13"/>
      <c r="F67" s="13">
        <f t="shared" si="0"/>
        <v>41894</v>
      </c>
    </row>
    <row r="68" spans="1:6" ht="31.5">
      <c r="A68" s="11" t="s">
        <v>251</v>
      </c>
      <c r="B68" s="31" t="s">
        <v>250</v>
      </c>
      <c r="C68" s="15"/>
      <c r="D68" s="13">
        <v>41894</v>
      </c>
      <c r="E68" s="13"/>
      <c r="F68" s="13">
        <f t="shared" si="0"/>
        <v>41894</v>
      </c>
    </row>
    <row r="69" spans="1:6" ht="16.5">
      <c r="A69" s="29" t="s">
        <v>212</v>
      </c>
      <c r="B69" s="32">
        <v>240000</v>
      </c>
      <c r="C69" s="15"/>
      <c r="D69" s="13">
        <f>D70</f>
        <v>0</v>
      </c>
      <c r="E69" s="13">
        <f>E70</f>
        <v>30074</v>
      </c>
      <c r="F69" s="13">
        <f t="shared" si="0"/>
        <v>30074</v>
      </c>
    </row>
    <row r="70" spans="1:6" ht="47.25">
      <c r="A70" s="33" t="s">
        <v>214</v>
      </c>
      <c r="B70" s="32">
        <v>240900</v>
      </c>
      <c r="C70" s="15" t="s">
        <v>215</v>
      </c>
      <c r="D70" s="9">
        <v>0</v>
      </c>
      <c r="E70" s="13">
        <v>30074</v>
      </c>
      <c r="F70" s="13">
        <f t="shared" si="0"/>
        <v>30074</v>
      </c>
    </row>
    <row r="71" spans="1:6" ht="16.5">
      <c r="A71" s="29" t="s">
        <v>216</v>
      </c>
      <c r="B71" s="32">
        <v>250000</v>
      </c>
      <c r="C71" s="15"/>
      <c r="D71" s="16">
        <v>151223</v>
      </c>
      <c r="E71" s="16"/>
      <c r="F71" s="13">
        <f t="shared" si="0"/>
        <v>151223</v>
      </c>
    </row>
    <row r="72" spans="1:6" ht="16.5">
      <c r="A72" s="11" t="s">
        <v>218</v>
      </c>
      <c r="B72" s="31">
        <v>250404</v>
      </c>
      <c r="C72" s="15" t="s">
        <v>215</v>
      </c>
      <c r="D72" s="16">
        <v>151223</v>
      </c>
      <c r="E72" s="9"/>
      <c r="F72" s="13">
        <f t="shared" si="0"/>
        <v>151223</v>
      </c>
    </row>
    <row r="73" spans="1:6" ht="16.5" hidden="1">
      <c r="A73" s="34" t="s">
        <v>219</v>
      </c>
      <c r="B73" s="35">
        <v>900201</v>
      </c>
      <c r="C73" s="15"/>
      <c r="D73" s="16">
        <v>21317023</v>
      </c>
      <c r="E73" s="16">
        <v>2977687</v>
      </c>
      <c r="F73" s="13">
        <f t="shared" si="0"/>
        <v>24294710</v>
      </c>
    </row>
    <row r="74" spans="1:6" ht="16.5">
      <c r="A74" s="34" t="s">
        <v>223</v>
      </c>
      <c r="B74" s="35">
        <v>900202</v>
      </c>
      <c r="C74" s="15"/>
      <c r="D74" s="16">
        <f>D12+D14+D15+D43+D64+D69+D71+D67</f>
        <v>28475818</v>
      </c>
      <c r="E74" s="16">
        <f>E12+E14+E15+E43+E64+E69+E71</f>
        <v>6886964</v>
      </c>
      <c r="F74" s="13">
        <f t="shared" si="0"/>
        <v>35362782</v>
      </c>
    </row>
    <row r="75" spans="1:6" ht="16.5">
      <c r="A75" s="40" t="s">
        <v>6</v>
      </c>
      <c r="B75" s="41"/>
      <c r="C75" s="18"/>
      <c r="D75" s="8">
        <v>71047</v>
      </c>
      <c r="E75" s="8">
        <v>2316</v>
      </c>
      <c r="F75" s="13">
        <f t="shared" si="0"/>
        <v>73363</v>
      </c>
    </row>
    <row r="76" spans="1:6" ht="15.75">
      <c r="A76" s="20" t="s">
        <v>17</v>
      </c>
      <c r="B76" s="42">
        <v>602000</v>
      </c>
      <c r="C76" s="19"/>
      <c r="D76" s="21">
        <f>D77-D78</f>
        <v>-71047</v>
      </c>
      <c r="E76" s="21">
        <f>E77-E78</f>
        <v>-2316</v>
      </c>
      <c r="F76" s="13">
        <f t="shared" si="0"/>
        <v>-73363</v>
      </c>
    </row>
    <row r="77" spans="1:6" ht="15.75">
      <c r="A77" s="22" t="s">
        <v>8</v>
      </c>
      <c r="B77" s="43">
        <v>602100</v>
      </c>
      <c r="C77" s="19"/>
      <c r="D77" s="21">
        <v>21143</v>
      </c>
      <c r="E77" s="21">
        <v>64914</v>
      </c>
      <c r="F77" s="13">
        <f t="shared" si="0"/>
        <v>86057</v>
      </c>
    </row>
    <row r="78" spans="1:6" ht="15.75">
      <c r="A78" s="28" t="s">
        <v>9</v>
      </c>
      <c r="B78" s="44">
        <v>602200</v>
      </c>
      <c r="C78" s="24"/>
      <c r="D78" s="25">
        <v>92190</v>
      </c>
      <c r="E78" s="25">
        <v>67230</v>
      </c>
      <c r="F78" s="25">
        <f t="shared" si="0"/>
        <v>159420</v>
      </c>
    </row>
    <row r="79" spans="1:6" s="56" customFormat="1" ht="18.75" customHeight="1">
      <c r="A79" s="52" t="s">
        <v>176</v>
      </c>
      <c r="B79" s="53"/>
      <c r="C79" s="54"/>
      <c r="D79" s="55">
        <f>D74+D75</f>
        <v>28546865</v>
      </c>
      <c r="E79" s="55">
        <f>E74+E75</f>
        <v>6889280</v>
      </c>
      <c r="F79" s="55">
        <f>F74+F75</f>
        <v>35436145</v>
      </c>
    </row>
    <row r="81" spans="1:6" s="48" customFormat="1" ht="20.25">
      <c r="A81" s="45" t="s">
        <v>25</v>
      </c>
      <c r="B81" s="46"/>
      <c r="C81" s="46"/>
      <c r="D81" s="47"/>
      <c r="E81" s="47" t="s">
        <v>20</v>
      </c>
      <c r="F81" s="47"/>
    </row>
    <row r="83" spans="4:5" ht="12.75">
      <c r="D83" s="62"/>
      <c r="E83" s="62"/>
    </row>
    <row r="84" ht="12.75">
      <c r="E84" s="62"/>
    </row>
  </sheetData>
  <mergeCells count="7">
    <mergeCell ref="A5:F5"/>
    <mergeCell ref="A7:A10"/>
    <mergeCell ref="B7:B10"/>
    <mergeCell ref="C7:C10"/>
    <mergeCell ref="D7:D10"/>
    <mergeCell ref="E7:E10"/>
    <mergeCell ref="F7:F10"/>
  </mergeCells>
  <printOptions/>
  <pageMargins left="0.75" right="0.4" top="0.54" bottom="0.54" header="0.5" footer="0.5"/>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G53"/>
  <sheetViews>
    <sheetView zoomScale="75" zoomScaleNormal="75" workbookViewId="0" topLeftCell="A1">
      <selection activeCell="G4" sqref="G4"/>
    </sheetView>
  </sheetViews>
  <sheetFormatPr defaultColWidth="9.00390625" defaultRowHeight="12.75"/>
  <cols>
    <col min="1" max="1" width="61.625" style="27" customWidth="1"/>
    <col min="2" max="2" width="12.75390625" style="26" customWidth="1"/>
    <col min="3" max="3" width="8.625" style="26" hidden="1" customWidth="1"/>
    <col min="4" max="6" width="16.75390625" style="1" customWidth="1"/>
  </cols>
  <sheetData>
    <row r="1" spans="4:6" s="48" customFormat="1" ht="20.25">
      <c r="D1" s="47"/>
      <c r="E1" s="47" t="s">
        <v>188</v>
      </c>
      <c r="F1" s="47"/>
    </row>
    <row r="2" spans="4:6" s="48" customFormat="1" ht="20.25">
      <c r="D2" s="47"/>
      <c r="E2" s="47" t="s">
        <v>18</v>
      </c>
      <c r="F2" s="47"/>
    </row>
    <row r="3" spans="1:6" s="48" customFormat="1" ht="20.25">
      <c r="A3" s="49"/>
      <c r="B3" s="49"/>
      <c r="C3" s="49"/>
      <c r="D3" s="47"/>
      <c r="E3" s="47" t="s">
        <v>252</v>
      </c>
      <c r="F3" s="47"/>
    </row>
    <row r="4" spans="1:3" ht="12.75">
      <c r="A4"/>
      <c r="B4"/>
      <c r="C4"/>
    </row>
    <row r="5" spans="1:6" ht="18">
      <c r="A5" s="66" t="s">
        <v>245</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12.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9">
        <v>2230197</v>
      </c>
      <c r="E12" s="13">
        <v>37335</v>
      </c>
      <c r="F12" s="13">
        <f aca="true" t="shared" si="0" ref="F12:F33">D12+E12</f>
        <v>2267532</v>
      </c>
    </row>
    <row r="13" spans="1:6" ht="16.5">
      <c r="A13" s="11" t="s">
        <v>39</v>
      </c>
      <c r="B13" s="31" t="s">
        <v>40</v>
      </c>
      <c r="C13" s="15" t="s">
        <v>38</v>
      </c>
      <c r="D13" s="9">
        <v>2230197</v>
      </c>
      <c r="E13" s="13">
        <v>37335</v>
      </c>
      <c r="F13" s="13">
        <f t="shared" si="0"/>
        <v>2267532</v>
      </c>
    </row>
    <row r="14" spans="1:6" ht="16.5">
      <c r="A14" s="29" t="s">
        <v>47</v>
      </c>
      <c r="B14" s="32" t="s">
        <v>48</v>
      </c>
      <c r="C14" s="15"/>
      <c r="D14" s="13">
        <v>28970447</v>
      </c>
      <c r="E14" s="13">
        <v>2523833</v>
      </c>
      <c r="F14" s="13">
        <f t="shared" si="0"/>
        <v>31494280</v>
      </c>
    </row>
    <row r="15" spans="1:6" ht="16.5">
      <c r="A15" s="29" t="s">
        <v>49</v>
      </c>
      <c r="B15" s="32" t="s">
        <v>50</v>
      </c>
      <c r="C15" s="15"/>
      <c r="D15" s="13">
        <v>15174794</v>
      </c>
      <c r="E15" s="13">
        <v>2035427</v>
      </c>
      <c r="F15" s="13">
        <f t="shared" si="0"/>
        <v>17210221</v>
      </c>
    </row>
    <row r="16" spans="1:6" ht="16.5">
      <c r="A16" s="29" t="s">
        <v>118</v>
      </c>
      <c r="B16" s="32" t="s">
        <v>119</v>
      </c>
      <c r="C16" s="15"/>
      <c r="D16" s="13">
        <f>SUM(D17:D36)</f>
        <v>14052116</v>
      </c>
      <c r="E16" s="13">
        <f>SUM(E17:E36)</f>
        <v>0</v>
      </c>
      <c r="F16" s="13">
        <f t="shared" si="0"/>
        <v>14052116</v>
      </c>
    </row>
    <row r="17" spans="1:6" ht="47.25">
      <c r="A17" s="11" t="s">
        <v>120</v>
      </c>
      <c r="B17" s="31" t="s">
        <v>121</v>
      </c>
      <c r="C17" s="15">
        <v>1030</v>
      </c>
      <c r="D17" s="9">
        <v>5295737</v>
      </c>
      <c r="E17" s="9">
        <v>0</v>
      </c>
      <c r="F17" s="13">
        <f t="shared" si="0"/>
        <v>5295737</v>
      </c>
    </row>
    <row r="18" spans="1:6" ht="31.5">
      <c r="A18" s="11" t="s">
        <v>122</v>
      </c>
      <c r="B18" s="31" t="s">
        <v>123</v>
      </c>
      <c r="C18" s="15" t="s">
        <v>124</v>
      </c>
      <c r="D18" s="9">
        <v>69871</v>
      </c>
      <c r="E18" s="9">
        <v>0</v>
      </c>
      <c r="F18" s="13">
        <f t="shared" si="0"/>
        <v>69871</v>
      </c>
    </row>
    <row r="19" spans="1:6" ht="47.25">
      <c r="A19" s="11" t="s">
        <v>125</v>
      </c>
      <c r="B19" s="31" t="s">
        <v>126</v>
      </c>
      <c r="C19" s="15"/>
      <c r="D19" s="9">
        <v>894452</v>
      </c>
      <c r="E19" s="9"/>
      <c r="F19" s="13">
        <f t="shared" si="0"/>
        <v>894452</v>
      </c>
    </row>
    <row r="20" spans="1:6" ht="31.5">
      <c r="A20" s="11" t="s">
        <v>127</v>
      </c>
      <c r="B20" s="31" t="s">
        <v>128</v>
      </c>
      <c r="C20" s="15" t="s">
        <v>124</v>
      </c>
      <c r="D20" s="9">
        <v>446557</v>
      </c>
      <c r="E20" s="9">
        <v>0</v>
      </c>
      <c r="F20" s="13">
        <f t="shared" si="0"/>
        <v>446557</v>
      </c>
    </row>
    <row r="21" spans="1:6" ht="31.5">
      <c r="A21" s="11" t="s">
        <v>129</v>
      </c>
      <c r="B21" s="31" t="s">
        <v>130</v>
      </c>
      <c r="C21" s="15" t="s">
        <v>124</v>
      </c>
      <c r="D21" s="9">
        <v>0</v>
      </c>
      <c r="E21" s="9">
        <v>0</v>
      </c>
      <c r="F21" s="13">
        <f t="shared" si="0"/>
        <v>0</v>
      </c>
    </row>
    <row r="22" spans="1:6" ht="31.5">
      <c r="A22" s="11" t="s">
        <v>131</v>
      </c>
      <c r="B22" s="31" t="s">
        <v>132</v>
      </c>
      <c r="C22" s="15" t="s">
        <v>124</v>
      </c>
      <c r="D22" s="9">
        <v>31232</v>
      </c>
      <c r="E22" s="9">
        <v>0</v>
      </c>
      <c r="F22" s="13">
        <f t="shared" si="0"/>
        <v>31232</v>
      </c>
    </row>
    <row r="23" spans="1:6" ht="31.5">
      <c r="A23" s="11" t="s">
        <v>133</v>
      </c>
      <c r="B23" s="31" t="s">
        <v>134</v>
      </c>
      <c r="C23" s="15" t="s">
        <v>135</v>
      </c>
      <c r="D23" s="9">
        <v>166532</v>
      </c>
      <c r="E23" s="9">
        <v>0</v>
      </c>
      <c r="F23" s="13">
        <f t="shared" si="0"/>
        <v>166532</v>
      </c>
    </row>
    <row r="24" spans="1:6" ht="47.25">
      <c r="A24" s="11" t="s">
        <v>136</v>
      </c>
      <c r="B24" s="31" t="s">
        <v>137</v>
      </c>
      <c r="C24" s="15" t="s">
        <v>135</v>
      </c>
      <c r="D24" s="9">
        <v>384</v>
      </c>
      <c r="E24" s="9">
        <v>0</v>
      </c>
      <c r="F24" s="13">
        <f t="shared" si="0"/>
        <v>384</v>
      </c>
    </row>
    <row r="25" spans="1:6" ht="31.5">
      <c r="A25" s="11" t="s">
        <v>138</v>
      </c>
      <c r="B25" s="31" t="s">
        <v>139</v>
      </c>
      <c r="C25" s="15" t="s">
        <v>135</v>
      </c>
      <c r="D25" s="9">
        <v>19815</v>
      </c>
      <c r="E25" s="9">
        <v>0</v>
      </c>
      <c r="F25" s="13">
        <f t="shared" si="0"/>
        <v>19815</v>
      </c>
    </row>
    <row r="26" spans="1:6" ht="16.5">
      <c r="A26" s="11" t="s">
        <v>140</v>
      </c>
      <c r="B26" s="31" t="s">
        <v>141</v>
      </c>
      <c r="C26" s="15">
        <v>1040</v>
      </c>
      <c r="D26" s="9">
        <v>249518</v>
      </c>
      <c r="E26" s="9">
        <v>0</v>
      </c>
      <c r="F26" s="13">
        <f t="shared" si="0"/>
        <v>249518</v>
      </c>
    </row>
    <row r="27" spans="1:6" ht="31.5">
      <c r="A27" s="11" t="s">
        <v>142</v>
      </c>
      <c r="B27" s="31" t="s">
        <v>143</v>
      </c>
      <c r="C27" s="15">
        <v>1040</v>
      </c>
      <c r="D27" s="9">
        <v>1599652</v>
      </c>
      <c r="E27" s="9">
        <v>0</v>
      </c>
      <c r="F27" s="13">
        <f t="shared" si="0"/>
        <v>1599652</v>
      </c>
    </row>
    <row r="28" spans="1:6" ht="16.5">
      <c r="A28" s="11" t="s">
        <v>144</v>
      </c>
      <c r="B28" s="31" t="s">
        <v>145</v>
      </c>
      <c r="C28" s="15">
        <v>1040</v>
      </c>
      <c r="D28" s="9">
        <v>1293195</v>
      </c>
      <c r="E28" s="9">
        <v>0</v>
      </c>
      <c r="F28" s="13">
        <f t="shared" si="0"/>
        <v>1293195</v>
      </c>
    </row>
    <row r="29" spans="1:6" ht="31.5">
      <c r="A29" s="11" t="s">
        <v>146</v>
      </c>
      <c r="B29" s="31" t="s">
        <v>147</v>
      </c>
      <c r="C29" s="15">
        <v>1040</v>
      </c>
      <c r="D29" s="9">
        <v>289677</v>
      </c>
      <c r="E29" s="9">
        <v>0</v>
      </c>
      <c r="F29" s="13">
        <f t="shared" si="0"/>
        <v>289677</v>
      </c>
    </row>
    <row r="30" spans="1:6" ht="16.5">
      <c r="A30" s="11" t="s">
        <v>148</v>
      </c>
      <c r="B30" s="31" t="s">
        <v>149</v>
      </c>
      <c r="C30" s="15">
        <v>1040</v>
      </c>
      <c r="D30" s="9">
        <v>1383034</v>
      </c>
      <c r="E30" s="9">
        <v>0</v>
      </c>
      <c r="F30" s="13">
        <f t="shared" si="0"/>
        <v>1383034</v>
      </c>
    </row>
    <row r="31" spans="1:6" ht="16.5">
      <c r="A31" s="11" t="s">
        <v>150</v>
      </c>
      <c r="B31" s="31" t="s">
        <v>151</v>
      </c>
      <c r="C31" s="15" t="s">
        <v>152</v>
      </c>
      <c r="D31" s="9">
        <v>1096036</v>
      </c>
      <c r="E31" s="9">
        <v>0</v>
      </c>
      <c r="F31" s="13">
        <f t="shared" si="0"/>
        <v>1096036</v>
      </c>
    </row>
    <row r="32" spans="1:6" ht="31.5">
      <c r="A32" s="11" t="s">
        <v>155</v>
      </c>
      <c r="B32" s="31" t="s">
        <v>156</v>
      </c>
      <c r="C32" s="15">
        <v>1070</v>
      </c>
      <c r="D32" s="9">
        <v>643844</v>
      </c>
      <c r="E32" s="9">
        <v>0</v>
      </c>
      <c r="F32" s="13">
        <f t="shared" si="0"/>
        <v>643844</v>
      </c>
    </row>
    <row r="33" spans="1:6" ht="16.5">
      <c r="A33" s="11" t="s">
        <v>157</v>
      </c>
      <c r="B33" s="31" t="s">
        <v>158</v>
      </c>
      <c r="C33" s="15">
        <v>1061</v>
      </c>
      <c r="D33" s="9">
        <v>88366</v>
      </c>
      <c r="E33" s="9">
        <v>0</v>
      </c>
      <c r="F33" s="13">
        <f t="shared" si="0"/>
        <v>88366</v>
      </c>
    </row>
    <row r="34" spans="1:6" ht="31.5" hidden="1">
      <c r="A34" s="11" t="s">
        <v>161</v>
      </c>
      <c r="B34" s="31" t="s">
        <v>162</v>
      </c>
      <c r="C34" s="15"/>
      <c r="D34" s="9"/>
      <c r="E34" s="9"/>
      <c r="F34" s="13"/>
    </row>
    <row r="35" spans="1:6" ht="31.5">
      <c r="A35" s="11" t="s">
        <v>172</v>
      </c>
      <c r="B35" s="31" t="s">
        <v>173</v>
      </c>
      <c r="C35" s="15">
        <v>1030</v>
      </c>
      <c r="D35" s="9">
        <v>25350</v>
      </c>
      <c r="E35" s="9">
        <v>0</v>
      </c>
      <c r="F35" s="13">
        <f>D35+E35</f>
        <v>25350</v>
      </c>
    </row>
    <row r="36" spans="1:6" ht="31.5">
      <c r="A36" s="11" t="s">
        <v>174</v>
      </c>
      <c r="B36" s="31" t="s">
        <v>175</v>
      </c>
      <c r="C36" s="15">
        <v>1010</v>
      </c>
      <c r="D36" s="9">
        <v>458864</v>
      </c>
      <c r="E36" s="9">
        <v>0</v>
      </c>
      <c r="F36" s="13">
        <f>D36+E36</f>
        <v>458864</v>
      </c>
    </row>
    <row r="37" spans="1:6" ht="16.5">
      <c r="A37" s="29" t="s">
        <v>178</v>
      </c>
      <c r="B37" s="32" t="s">
        <v>179</v>
      </c>
      <c r="C37" s="15"/>
      <c r="D37" s="13">
        <f>D38+D39</f>
        <v>249999</v>
      </c>
      <c r="E37" s="13">
        <f>E38+E39</f>
        <v>8925898</v>
      </c>
      <c r="F37" s="13">
        <f>D37+E37</f>
        <v>9175897</v>
      </c>
    </row>
    <row r="38" spans="1:6" ht="16.5">
      <c r="A38" s="11" t="s">
        <v>192</v>
      </c>
      <c r="B38" s="31" t="s">
        <v>193</v>
      </c>
      <c r="C38" s="15" t="s">
        <v>191</v>
      </c>
      <c r="D38" s="13">
        <v>249999</v>
      </c>
      <c r="E38" s="9">
        <v>0</v>
      </c>
      <c r="F38" s="13">
        <f>D38+E38</f>
        <v>249999</v>
      </c>
    </row>
    <row r="39" spans="1:6" ht="63">
      <c r="A39" s="11" t="s">
        <v>238</v>
      </c>
      <c r="B39" s="31" t="s">
        <v>239</v>
      </c>
      <c r="C39" s="15"/>
      <c r="D39" s="9"/>
      <c r="E39" s="9">
        <v>8925898</v>
      </c>
      <c r="F39" s="13">
        <f>D39+E39</f>
        <v>8925898</v>
      </c>
    </row>
    <row r="40" spans="1:6" ht="16.5">
      <c r="A40" s="29" t="s">
        <v>212</v>
      </c>
      <c r="B40" s="32">
        <v>240000</v>
      </c>
      <c r="C40" s="15"/>
      <c r="D40" s="13">
        <v>0</v>
      </c>
      <c r="E40" s="13">
        <v>66858</v>
      </c>
      <c r="F40" s="13">
        <f aca="true" t="shared" si="1" ref="F40:F51">D40+E40</f>
        <v>66858</v>
      </c>
    </row>
    <row r="41" spans="1:6" ht="47.25">
      <c r="A41" s="33" t="s">
        <v>214</v>
      </c>
      <c r="B41" s="32">
        <v>240900</v>
      </c>
      <c r="C41" s="15" t="s">
        <v>215</v>
      </c>
      <c r="D41" s="9">
        <v>0</v>
      </c>
      <c r="E41" s="9">
        <v>66858</v>
      </c>
      <c r="F41" s="13">
        <f t="shared" si="1"/>
        <v>66858</v>
      </c>
    </row>
    <row r="42" spans="1:6" ht="16.5">
      <c r="A42" s="29" t="s">
        <v>216</v>
      </c>
      <c r="B42" s="32">
        <v>250000</v>
      </c>
      <c r="C42" s="15"/>
      <c r="D42" s="16">
        <v>332958</v>
      </c>
      <c r="E42" s="16">
        <f>E43</f>
        <v>0</v>
      </c>
      <c r="F42" s="13">
        <f>D42+E42</f>
        <v>332958</v>
      </c>
    </row>
    <row r="43" spans="1:6" ht="16.5">
      <c r="A43" s="11" t="s">
        <v>218</v>
      </c>
      <c r="B43" s="31">
        <v>250404</v>
      </c>
      <c r="C43" s="15" t="s">
        <v>215</v>
      </c>
      <c r="D43" s="9">
        <v>332958</v>
      </c>
      <c r="E43" s="9">
        <v>0</v>
      </c>
      <c r="F43" s="13">
        <f t="shared" si="1"/>
        <v>332958</v>
      </c>
    </row>
    <row r="44" spans="1:6" ht="16.5" hidden="1">
      <c r="A44" s="34" t="s">
        <v>219</v>
      </c>
      <c r="B44" s="35">
        <v>900201</v>
      </c>
      <c r="C44" s="15"/>
      <c r="D44" s="16" t="e">
        <f>D42+D40+#REF!+D37+D16+D15+D14+D12</f>
        <v>#REF!</v>
      </c>
      <c r="E44" s="16" t="e">
        <f>E42+E40+#REF!+E37+E16+E15+E14+E12</f>
        <v>#REF!</v>
      </c>
      <c r="F44" s="13" t="e">
        <f t="shared" si="1"/>
        <v>#REF!</v>
      </c>
    </row>
    <row r="45" spans="1:6" ht="31.5" hidden="1">
      <c r="A45" s="29" t="s">
        <v>34</v>
      </c>
      <c r="B45" s="32" t="s">
        <v>33</v>
      </c>
      <c r="C45" s="15"/>
      <c r="D45" s="16"/>
      <c r="E45" s="16"/>
      <c r="F45" s="13">
        <f t="shared" si="1"/>
        <v>0</v>
      </c>
    </row>
    <row r="46" spans="1:7" ht="16.5">
      <c r="A46" s="34" t="s">
        <v>223</v>
      </c>
      <c r="B46" s="35">
        <v>900202</v>
      </c>
      <c r="C46" s="15"/>
      <c r="D46" s="16">
        <f>D42+D40+D37+D16+D15+D14+D12</f>
        <v>61010511</v>
      </c>
      <c r="E46" s="16">
        <f>E42+E40+E37+E16+E15+E14+E12</f>
        <v>13589351</v>
      </c>
      <c r="F46" s="13">
        <f t="shared" si="1"/>
        <v>74599862</v>
      </c>
      <c r="G46" s="63"/>
    </row>
    <row r="47" spans="1:6" ht="16.5">
      <c r="A47" s="40" t="s">
        <v>6</v>
      </c>
      <c r="B47" s="41"/>
      <c r="C47" s="18"/>
      <c r="D47" s="8">
        <f>-D48</f>
        <v>-8669</v>
      </c>
      <c r="E47" s="8">
        <f>-E48</f>
        <v>-57949</v>
      </c>
      <c r="F47" s="13">
        <f t="shared" si="1"/>
        <v>-66618</v>
      </c>
    </row>
    <row r="48" spans="1:6" ht="15.75">
      <c r="A48" s="20" t="s">
        <v>17</v>
      </c>
      <c r="B48" s="42">
        <v>602000</v>
      </c>
      <c r="C48" s="19"/>
      <c r="D48" s="21">
        <f>D49-D50</f>
        <v>8669</v>
      </c>
      <c r="E48" s="21">
        <f>E49-E50</f>
        <v>57949</v>
      </c>
      <c r="F48" s="13">
        <f t="shared" si="1"/>
        <v>66618</v>
      </c>
    </row>
    <row r="49" spans="1:6" ht="15.75">
      <c r="A49" s="22" t="s">
        <v>8</v>
      </c>
      <c r="B49" s="43">
        <v>602100</v>
      </c>
      <c r="C49" s="19"/>
      <c r="D49" s="21">
        <v>15018</v>
      </c>
      <c r="E49" s="21">
        <v>139943</v>
      </c>
      <c r="F49" s="13">
        <f t="shared" si="1"/>
        <v>154961</v>
      </c>
    </row>
    <row r="50" spans="1:6" ht="15.75">
      <c r="A50" s="28" t="s">
        <v>9</v>
      </c>
      <c r="B50" s="44">
        <v>602200</v>
      </c>
      <c r="C50" s="24"/>
      <c r="D50" s="25">
        <v>6349</v>
      </c>
      <c r="E50" s="25">
        <v>81994</v>
      </c>
      <c r="F50" s="51">
        <f t="shared" si="1"/>
        <v>88343</v>
      </c>
    </row>
    <row r="51" spans="1:6" s="56" customFormat="1" ht="15.75">
      <c r="A51" s="52" t="s">
        <v>176</v>
      </c>
      <c r="B51" s="53"/>
      <c r="C51" s="54"/>
      <c r="D51" s="55">
        <f>D46+D47+D45</f>
        <v>61001842</v>
      </c>
      <c r="E51" s="55">
        <f>E46+E47+E45</f>
        <v>13531402</v>
      </c>
      <c r="F51" s="65">
        <f t="shared" si="1"/>
        <v>74533244</v>
      </c>
    </row>
    <row r="53" spans="1:6" s="48" customFormat="1" ht="20.25">
      <c r="A53" s="45" t="s">
        <v>25</v>
      </c>
      <c r="B53" s="46"/>
      <c r="C53" s="46"/>
      <c r="D53" s="61"/>
      <c r="E53" s="47" t="s">
        <v>20</v>
      </c>
      <c r="F53" s="47"/>
    </row>
  </sheetData>
  <mergeCells count="7">
    <mergeCell ref="A5:F5"/>
    <mergeCell ref="D7:D10"/>
    <mergeCell ref="E7:E10"/>
    <mergeCell ref="F7:F10"/>
    <mergeCell ref="A7:A10"/>
    <mergeCell ref="B7:B10"/>
    <mergeCell ref="C7:C10"/>
  </mergeCells>
  <printOptions/>
  <pageMargins left="0.65" right="0.35" top="0.47" bottom="0.66" header="0.5" footer="0.5"/>
  <pageSetup fitToHeight="1" fitToWidth="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75" zoomScaleNormal="75" workbookViewId="0" topLeftCell="A1">
      <selection activeCell="G6" sqref="G6"/>
    </sheetView>
  </sheetViews>
  <sheetFormatPr defaultColWidth="9.00390625" defaultRowHeight="12.75"/>
  <cols>
    <col min="1" max="1" width="63.625" style="27" customWidth="1"/>
    <col min="2" max="2" width="12.75390625" style="26" customWidth="1"/>
    <col min="3" max="3" width="8.625" style="26" hidden="1" customWidth="1"/>
    <col min="4" max="6" width="16.75390625" style="1" customWidth="1"/>
    <col min="7" max="7" width="10.375" style="0" bestFit="1" customWidth="1"/>
  </cols>
  <sheetData>
    <row r="1" spans="4:6" s="48" customFormat="1" ht="20.25">
      <c r="D1" s="47"/>
      <c r="E1" s="47" t="s">
        <v>189</v>
      </c>
      <c r="F1" s="47"/>
    </row>
    <row r="2" spans="4:6" s="48" customFormat="1" ht="20.25">
      <c r="D2" s="47"/>
      <c r="E2" s="47" t="s">
        <v>18</v>
      </c>
      <c r="F2" s="47"/>
    </row>
    <row r="3" spans="1:6" s="48" customFormat="1" ht="20.25">
      <c r="A3" s="49"/>
      <c r="B3" s="49"/>
      <c r="C3" s="49"/>
      <c r="D3" s="47"/>
      <c r="E3" s="47" t="s">
        <v>252</v>
      </c>
      <c r="F3" s="47"/>
    </row>
    <row r="4" spans="1:3" ht="12.75">
      <c r="A4"/>
      <c r="B4"/>
      <c r="C4"/>
    </row>
    <row r="5" spans="1:6" ht="18">
      <c r="A5" s="66" t="s">
        <v>244</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12.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13">
        <v>2055931</v>
      </c>
      <c r="E12" s="13">
        <v>16849</v>
      </c>
      <c r="F12" s="13">
        <f>D12+E12</f>
        <v>2072780</v>
      </c>
    </row>
    <row r="13" spans="1:6" ht="16.5">
      <c r="A13" s="11" t="s">
        <v>39</v>
      </c>
      <c r="B13" s="31" t="s">
        <v>40</v>
      </c>
      <c r="C13" s="15" t="s">
        <v>38</v>
      </c>
      <c r="D13" s="13">
        <v>2055931</v>
      </c>
      <c r="E13" s="13">
        <v>16849</v>
      </c>
      <c r="F13" s="13">
        <f aca="true" t="shared" si="0" ref="F13:F51">D13+E13</f>
        <v>2072780</v>
      </c>
    </row>
    <row r="14" spans="1:6" ht="31.5" hidden="1">
      <c r="A14" s="29" t="s">
        <v>41</v>
      </c>
      <c r="B14" s="32" t="s">
        <v>42</v>
      </c>
      <c r="C14" s="15"/>
      <c r="D14" s="13">
        <v>0</v>
      </c>
      <c r="E14" s="13">
        <v>0</v>
      </c>
      <c r="F14" s="13">
        <f t="shared" si="0"/>
        <v>0</v>
      </c>
    </row>
    <row r="15" spans="1:6" ht="16.5" hidden="1">
      <c r="A15" s="11" t="s">
        <v>44</v>
      </c>
      <c r="B15" s="31" t="s">
        <v>45</v>
      </c>
      <c r="C15" s="15" t="s">
        <v>46</v>
      </c>
      <c r="D15" s="9">
        <v>0</v>
      </c>
      <c r="E15" s="9">
        <v>0</v>
      </c>
      <c r="F15" s="13">
        <f t="shared" si="0"/>
        <v>0</v>
      </c>
    </row>
    <row r="16" spans="1:6" ht="16.5">
      <c r="A16" s="29" t="s">
        <v>47</v>
      </c>
      <c r="B16" s="32" t="s">
        <v>48</v>
      </c>
      <c r="C16" s="15"/>
      <c r="D16" s="13">
        <v>11210844</v>
      </c>
      <c r="E16" s="13">
        <v>760052</v>
      </c>
      <c r="F16" s="13">
        <f t="shared" si="0"/>
        <v>11970896</v>
      </c>
    </row>
    <row r="17" spans="1:6" ht="16.5">
      <c r="A17" s="29" t="s">
        <v>49</v>
      </c>
      <c r="B17" s="32" t="s">
        <v>50</v>
      </c>
      <c r="C17" s="15"/>
      <c r="D17" s="13">
        <v>10622674</v>
      </c>
      <c r="E17" s="13">
        <v>6971380</v>
      </c>
      <c r="F17" s="13">
        <f t="shared" si="0"/>
        <v>17594054</v>
      </c>
    </row>
    <row r="18" spans="1:7" ht="16.5">
      <c r="A18" s="29" t="s">
        <v>118</v>
      </c>
      <c r="B18" s="32" t="s">
        <v>119</v>
      </c>
      <c r="C18" s="15"/>
      <c r="D18" s="13">
        <v>6005193</v>
      </c>
      <c r="E18" s="13">
        <v>0</v>
      </c>
      <c r="F18" s="13">
        <f t="shared" si="0"/>
        <v>6005193</v>
      </c>
      <c r="G18" s="63"/>
    </row>
    <row r="19" spans="1:6" ht="47.25">
      <c r="A19" s="11" t="s">
        <v>120</v>
      </c>
      <c r="B19" s="31" t="s">
        <v>121</v>
      </c>
      <c r="C19" s="15">
        <v>1030</v>
      </c>
      <c r="D19" s="9">
        <v>2049592</v>
      </c>
      <c r="E19" s="9">
        <v>0</v>
      </c>
      <c r="F19" s="13">
        <f t="shared" si="0"/>
        <v>2049592</v>
      </c>
    </row>
    <row r="20" spans="1:6" ht="31.5">
      <c r="A20" s="11" t="s">
        <v>122</v>
      </c>
      <c r="B20" s="31" t="s">
        <v>123</v>
      </c>
      <c r="C20" s="15" t="s">
        <v>124</v>
      </c>
      <c r="D20" s="9">
        <v>35637</v>
      </c>
      <c r="E20" s="9">
        <v>0</v>
      </c>
      <c r="F20" s="13">
        <f t="shared" si="0"/>
        <v>35637</v>
      </c>
    </row>
    <row r="21" spans="1:6" ht="47.25">
      <c r="A21" s="11" t="s">
        <v>125</v>
      </c>
      <c r="B21" s="31" t="s">
        <v>126</v>
      </c>
      <c r="C21" s="15"/>
      <c r="D21" s="9">
        <v>442546</v>
      </c>
      <c r="E21" s="9"/>
      <c r="F21" s="13">
        <f t="shared" si="0"/>
        <v>442546</v>
      </c>
    </row>
    <row r="22" spans="1:6" ht="31.5">
      <c r="A22" s="11" t="s">
        <v>127</v>
      </c>
      <c r="B22" s="31" t="s">
        <v>128</v>
      </c>
      <c r="C22" s="15" t="s">
        <v>124</v>
      </c>
      <c r="D22" s="9">
        <v>64787</v>
      </c>
      <c r="E22" s="9">
        <v>0</v>
      </c>
      <c r="F22" s="13">
        <f t="shared" si="0"/>
        <v>64787</v>
      </c>
    </row>
    <row r="23" spans="1:6" ht="31.5">
      <c r="A23" s="11" t="s">
        <v>129</v>
      </c>
      <c r="B23" s="31" t="s">
        <v>130</v>
      </c>
      <c r="C23" s="15"/>
      <c r="D23" s="9">
        <v>194</v>
      </c>
      <c r="E23" s="9"/>
      <c r="F23" s="13">
        <f t="shared" si="0"/>
        <v>194</v>
      </c>
    </row>
    <row r="24" spans="1:6" ht="31.5">
      <c r="A24" s="11" t="s">
        <v>131</v>
      </c>
      <c r="B24" s="31" t="s">
        <v>132</v>
      </c>
      <c r="C24" s="15" t="s">
        <v>124</v>
      </c>
      <c r="D24" s="9">
        <v>4164</v>
      </c>
      <c r="E24" s="9">
        <v>0</v>
      </c>
      <c r="F24" s="13">
        <f t="shared" si="0"/>
        <v>4164</v>
      </c>
    </row>
    <row r="25" spans="1:6" ht="31.5">
      <c r="A25" s="11" t="s">
        <v>133</v>
      </c>
      <c r="B25" s="31" t="s">
        <v>134</v>
      </c>
      <c r="C25" s="15" t="s">
        <v>135</v>
      </c>
      <c r="D25" s="9">
        <v>79978</v>
      </c>
      <c r="E25" s="9">
        <v>0</v>
      </c>
      <c r="F25" s="13">
        <f t="shared" si="0"/>
        <v>79978</v>
      </c>
    </row>
    <row r="26" spans="1:6" ht="47.25">
      <c r="A26" s="11" t="s">
        <v>136</v>
      </c>
      <c r="B26" s="31" t="s">
        <v>137</v>
      </c>
      <c r="C26" s="15"/>
      <c r="D26" s="9">
        <v>1356</v>
      </c>
      <c r="E26" s="9"/>
      <c r="F26" s="13">
        <f t="shared" si="0"/>
        <v>1356</v>
      </c>
    </row>
    <row r="27" spans="1:6" ht="31.5">
      <c r="A27" s="11" t="s">
        <v>138</v>
      </c>
      <c r="B27" s="31" t="s">
        <v>139</v>
      </c>
      <c r="C27" s="15" t="s">
        <v>135</v>
      </c>
      <c r="D27" s="9">
        <v>7424</v>
      </c>
      <c r="E27" s="9">
        <v>0</v>
      </c>
      <c r="F27" s="13">
        <f t="shared" si="0"/>
        <v>7424</v>
      </c>
    </row>
    <row r="28" spans="1:6" ht="16.5">
      <c r="A28" s="11" t="s">
        <v>140</v>
      </c>
      <c r="B28" s="31" t="s">
        <v>141</v>
      </c>
      <c r="C28" s="15">
        <v>1040</v>
      </c>
      <c r="D28" s="9">
        <v>120306</v>
      </c>
      <c r="E28" s="9">
        <v>0</v>
      </c>
      <c r="F28" s="13">
        <f t="shared" si="0"/>
        <v>120306</v>
      </c>
    </row>
    <row r="29" spans="1:6" ht="31.5">
      <c r="A29" s="11" t="s">
        <v>142</v>
      </c>
      <c r="B29" s="31" t="s">
        <v>143</v>
      </c>
      <c r="C29" s="15">
        <v>1040</v>
      </c>
      <c r="D29" s="9">
        <v>759376</v>
      </c>
      <c r="E29" s="9">
        <v>0</v>
      </c>
      <c r="F29" s="13">
        <f t="shared" si="0"/>
        <v>759376</v>
      </c>
    </row>
    <row r="30" spans="1:6" ht="16.5">
      <c r="A30" s="11" t="s">
        <v>144</v>
      </c>
      <c r="B30" s="31" t="s">
        <v>145</v>
      </c>
      <c r="C30" s="15">
        <v>1040</v>
      </c>
      <c r="D30" s="9">
        <v>627035</v>
      </c>
      <c r="E30" s="9">
        <v>0</v>
      </c>
      <c r="F30" s="13">
        <f t="shared" si="0"/>
        <v>627035</v>
      </c>
    </row>
    <row r="31" spans="1:6" ht="16.5">
      <c r="A31" s="11" t="s">
        <v>146</v>
      </c>
      <c r="B31" s="31" t="s">
        <v>147</v>
      </c>
      <c r="C31" s="15">
        <v>1040</v>
      </c>
      <c r="D31" s="9">
        <v>118141</v>
      </c>
      <c r="E31" s="9">
        <v>0</v>
      </c>
      <c r="F31" s="13">
        <f t="shared" si="0"/>
        <v>118141</v>
      </c>
    </row>
    <row r="32" spans="1:6" ht="16.5">
      <c r="A32" s="11" t="s">
        <v>148</v>
      </c>
      <c r="B32" s="31" t="s">
        <v>149</v>
      </c>
      <c r="C32" s="15">
        <v>1040</v>
      </c>
      <c r="D32" s="9">
        <v>609355</v>
      </c>
      <c r="E32" s="9">
        <v>0</v>
      </c>
      <c r="F32" s="13">
        <f t="shared" si="0"/>
        <v>609355</v>
      </c>
    </row>
    <row r="33" spans="1:6" ht="27" customHeight="1">
      <c r="A33" s="11" t="s">
        <v>150</v>
      </c>
      <c r="B33" s="31" t="s">
        <v>151</v>
      </c>
      <c r="C33" s="15" t="s">
        <v>152</v>
      </c>
      <c r="D33" s="9">
        <v>655563</v>
      </c>
      <c r="E33" s="9">
        <v>0</v>
      </c>
      <c r="F33" s="13">
        <f t="shared" si="0"/>
        <v>655563</v>
      </c>
    </row>
    <row r="34" spans="1:6" ht="31.5">
      <c r="A34" s="11" t="s">
        <v>155</v>
      </c>
      <c r="B34" s="31" t="s">
        <v>156</v>
      </c>
      <c r="C34" s="15">
        <v>1070</v>
      </c>
      <c r="D34" s="9">
        <v>247864</v>
      </c>
      <c r="E34" s="9">
        <v>0</v>
      </c>
      <c r="F34" s="13">
        <f t="shared" si="0"/>
        <v>247864</v>
      </c>
    </row>
    <row r="35" spans="1:6" ht="16.5">
      <c r="A35" s="11" t="s">
        <v>157</v>
      </c>
      <c r="B35" s="31" t="s">
        <v>158</v>
      </c>
      <c r="C35" s="15">
        <v>1061</v>
      </c>
      <c r="D35" s="9">
        <v>39228</v>
      </c>
      <c r="E35" s="9">
        <v>0</v>
      </c>
      <c r="F35" s="13">
        <f t="shared" si="0"/>
        <v>39228</v>
      </c>
    </row>
    <row r="36" spans="1:6" ht="63" hidden="1">
      <c r="A36" s="11" t="s">
        <v>177</v>
      </c>
      <c r="B36" s="31" t="s">
        <v>171</v>
      </c>
      <c r="C36" s="15"/>
      <c r="D36" s="9"/>
      <c r="E36" s="9"/>
      <c r="F36" s="13"/>
    </row>
    <row r="37" spans="1:6" ht="31.5">
      <c r="A37" s="11" t="s">
        <v>172</v>
      </c>
      <c r="B37" s="31" t="s">
        <v>173</v>
      </c>
      <c r="C37" s="15">
        <v>1030</v>
      </c>
      <c r="D37" s="9">
        <v>25159</v>
      </c>
      <c r="E37" s="9">
        <v>0</v>
      </c>
      <c r="F37" s="13">
        <f t="shared" si="0"/>
        <v>25159</v>
      </c>
    </row>
    <row r="38" spans="1:6" ht="31.5">
      <c r="A38" s="11" t="s">
        <v>174</v>
      </c>
      <c r="B38" s="31" t="s">
        <v>175</v>
      </c>
      <c r="C38" s="15">
        <v>1010</v>
      </c>
      <c r="D38" s="9">
        <v>117488</v>
      </c>
      <c r="E38" s="9">
        <v>0</v>
      </c>
      <c r="F38" s="13">
        <f t="shared" si="0"/>
        <v>117488</v>
      </c>
    </row>
    <row r="39" spans="1:6" ht="16.5">
      <c r="A39" s="29" t="s">
        <v>178</v>
      </c>
      <c r="B39" s="32" t="s">
        <v>179</v>
      </c>
      <c r="C39" s="15"/>
      <c r="D39" s="9">
        <f>D40+D41</f>
        <v>249439</v>
      </c>
      <c r="E39" s="9">
        <f>E40+E41</f>
        <v>3909028</v>
      </c>
      <c r="F39" s="13">
        <f t="shared" si="0"/>
        <v>4158467</v>
      </c>
    </row>
    <row r="40" spans="1:6" ht="16.5">
      <c r="A40" s="11" t="s">
        <v>192</v>
      </c>
      <c r="B40" s="31" t="s">
        <v>193</v>
      </c>
      <c r="C40" s="15" t="s">
        <v>191</v>
      </c>
      <c r="D40" s="9">
        <v>249439</v>
      </c>
      <c r="E40" s="9">
        <v>28399</v>
      </c>
      <c r="F40" s="13">
        <f t="shared" si="0"/>
        <v>277838</v>
      </c>
    </row>
    <row r="41" spans="1:6" ht="63">
      <c r="A41" s="11" t="s">
        <v>238</v>
      </c>
      <c r="B41" s="31" t="s">
        <v>239</v>
      </c>
      <c r="C41" s="15"/>
      <c r="D41" s="9"/>
      <c r="E41" s="9">
        <v>3880629</v>
      </c>
      <c r="F41" s="13">
        <f t="shared" si="0"/>
        <v>3880629</v>
      </c>
    </row>
    <row r="42" spans="1:6" ht="16.5">
      <c r="A42" s="29" t="s">
        <v>212</v>
      </c>
      <c r="B42" s="32">
        <v>240000</v>
      </c>
      <c r="C42" s="15"/>
      <c r="D42" s="13">
        <v>0</v>
      </c>
      <c r="E42" s="13">
        <v>214261</v>
      </c>
      <c r="F42" s="13">
        <f t="shared" si="0"/>
        <v>214261</v>
      </c>
    </row>
    <row r="43" spans="1:6" ht="60" customHeight="1">
      <c r="A43" s="33" t="s">
        <v>214</v>
      </c>
      <c r="B43" s="32">
        <v>240900</v>
      </c>
      <c r="C43" s="15" t="s">
        <v>215</v>
      </c>
      <c r="D43" s="9">
        <v>0</v>
      </c>
      <c r="E43" s="13">
        <v>214261</v>
      </c>
      <c r="F43" s="13">
        <f t="shared" si="0"/>
        <v>214261</v>
      </c>
    </row>
    <row r="44" spans="1:6" ht="16.5">
      <c r="A44" s="29" t="s">
        <v>216</v>
      </c>
      <c r="B44" s="32">
        <v>250000</v>
      </c>
      <c r="C44" s="15"/>
      <c r="D44" s="16">
        <v>138246</v>
      </c>
      <c r="E44" s="16">
        <v>0</v>
      </c>
      <c r="F44" s="13">
        <f t="shared" si="0"/>
        <v>138246</v>
      </c>
    </row>
    <row r="45" spans="1:6" ht="16.5">
      <c r="A45" s="11" t="s">
        <v>218</v>
      </c>
      <c r="B45" s="31">
        <v>250404</v>
      </c>
      <c r="C45" s="15" t="s">
        <v>215</v>
      </c>
      <c r="D45" s="16">
        <v>138246</v>
      </c>
      <c r="E45" s="9">
        <v>0</v>
      </c>
      <c r="F45" s="13">
        <f t="shared" si="0"/>
        <v>138246</v>
      </c>
    </row>
    <row r="46" spans="1:6" ht="16.5" hidden="1">
      <c r="A46" s="34" t="s">
        <v>219</v>
      </c>
      <c r="B46" s="35">
        <v>900201</v>
      </c>
      <c r="C46" s="15"/>
      <c r="D46" s="16">
        <v>23769303</v>
      </c>
      <c r="E46" s="16">
        <v>4482042</v>
      </c>
      <c r="F46" s="13">
        <f t="shared" si="0"/>
        <v>28251345</v>
      </c>
    </row>
    <row r="47" spans="1:6" ht="16.5">
      <c r="A47" s="34" t="s">
        <v>223</v>
      </c>
      <c r="B47" s="35">
        <v>900202</v>
      </c>
      <c r="C47" s="15"/>
      <c r="D47" s="16">
        <f>D12+D16+D17+D18+D39+D42+D44</f>
        <v>30282327</v>
      </c>
      <c r="E47" s="16">
        <f>E12+E16+E17+E18+E39+E42+E44</f>
        <v>11871570</v>
      </c>
      <c r="F47" s="13">
        <f t="shared" si="0"/>
        <v>42153897</v>
      </c>
    </row>
    <row r="48" spans="1:6" ht="16.5">
      <c r="A48" s="40" t="s">
        <v>6</v>
      </c>
      <c r="B48" s="41"/>
      <c r="C48" s="18"/>
      <c r="D48" s="8">
        <f>-D49</f>
        <v>17896</v>
      </c>
      <c r="E48" s="8">
        <f>-E49</f>
        <v>385015</v>
      </c>
      <c r="F48" s="13">
        <f t="shared" si="0"/>
        <v>402911</v>
      </c>
    </row>
    <row r="49" spans="1:6" ht="15.75">
      <c r="A49" s="23" t="s">
        <v>16</v>
      </c>
      <c r="B49" s="23">
        <v>600000</v>
      </c>
      <c r="C49" s="19"/>
      <c r="D49" s="21">
        <f>D50-D51</f>
        <v>-17896</v>
      </c>
      <c r="E49" s="21">
        <f>E50-E51</f>
        <v>-385015</v>
      </c>
      <c r="F49" s="13">
        <f t="shared" si="0"/>
        <v>-402911</v>
      </c>
    </row>
    <row r="50" spans="1:6" ht="15.75">
      <c r="A50" s="22" t="s">
        <v>8</v>
      </c>
      <c r="B50" s="43">
        <v>602100</v>
      </c>
      <c r="C50" s="19"/>
      <c r="D50" s="21">
        <v>1004</v>
      </c>
      <c r="E50" s="25">
        <v>102809</v>
      </c>
      <c r="F50" s="13">
        <f t="shared" si="0"/>
        <v>103813</v>
      </c>
    </row>
    <row r="51" spans="1:6" ht="15.75">
      <c r="A51" s="28" t="s">
        <v>9</v>
      </c>
      <c r="B51" s="44">
        <v>602200</v>
      </c>
      <c r="C51" s="24"/>
      <c r="D51" s="25">
        <v>18900</v>
      </c>
      <c r="E51" s="25">
        <v>487824</v>
      </c>
      <c r="F51" s="25">
        <f t="shared" si="0"/>
        <v>506724</v>
      </c>
    </row>
    <row r="52" spans="1:6" s="56" customFormat="1" ht="15.75">
      <c r="A52" s="52" t="s">
        <v>176</v>
      </c>
      <c r="B52" s="53"/>
      <c r="C52" s="54"/>
      <c r="D52" s="55">
        <f>D47+D48</f>
        <v>30300223</v>
      </c>
      <c r="E52" s="55">
        <f>E47+E48</f>
        <v>12256585</v>
      </c>
      <c r="F52" s="55">
        <f>F47+F48</f>
        <v>42556808</v>
      </c>
    </row>
    <row r="54" spans="1:6" s="48" customFormat="1" ht="20.25">
      <c r="A54" s="45" t="s">
        <v>25</v>
      </c>
      <c r="B54" s="46"/>
      <c r="C54" s="46"/>
      <c r="D54" s="47"/>
      <c r="E54" s="47" t="s">
        <v>20</v>
      </c>
      <c r="F54" s="47"/>
    </row>
    <row r="55" spans="4:5" ht="12.75">
      <c r="D55" s="62"/>
      <c r="E55" s="62"/>
    </row>
  </sheetData>
  <mergeCells count="7">
    <mergeCell ref="A5:F5"/>
    <mergeCell ref="A7:A10"/>
    <mergeCell ref="B7:B10"/>
    <mergeCell ref="C7:C10"/>
    <mergeCell ref="D7:D10"/>
    <mergeCell ref="E7:E10"/>
    <mergeCell ref="F7:F10"/>
  </mergeCells>
  <printOptions/>
  <pageMargins left="0.62" right="0.35" top="0.59" bottom="0.66" header="0.5" footer="0.5"/>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F52"/>
  <sheetViews>
    <sheetView tabSelected="1" zoomScale="75" zoomScaleNormal="75" workbookViewId="0" topLeftCell="A1">
      <selection activeCell="G6" sqref="G6"/>
    </sheetView>
  </sheetViews>
  <sheetFormatPr defaultColWidth="9.00390625" defaultRowHeight="12.75"/>
  <cols>
    <col min="1" max="1" width="61.625" style="27" customWidth="1"/>
    <col min="2" max="2" width="12.75390625" style="26" customWidth="1"/>
    <col min="3" max="3" width="8.625" style="26" hidden="1" customWidth="1"/>
    <col min="4" max="6" width="16.75390625" style="1" customWidth="1"/>
  </cols>
  <sheetData>
    <row r="1" spans="4:6" s="48" customFormat="1" ht="20.25">
      <c r="D1" s="47"/>
      <c r="E1" s="47" t="s">
        <v>190</v>
      </c>
      <c r="F1" s="47"/>
    </row>
    <row r="2" spans="4:6" s="48" customFormat="1" ht="20.25">
      <c r="D2" s="47"/>
      <c r="E2" s="47" t="s">
        <v>18</v>
      </c>
      <c r="F2" s="47"/>
    </row>
    <row r="3" spans="1:6" s="48" customFormat="1" ht="20.25">
      <c r="A3" s="49"/>
      <c r="B3" s="49"/>
      <c r="C3" s="49"/>
      <c r="D3" s="47"/>
      <c r="E3" s="47" t="s">
        <v>252</v>
      </c>
      <c r="F3" s="47"/>
    </row>
    <row r="4" spans="1:3" ht="12.75">
      <c r="A4"/>
      <c r="B4"/>
      <c r="C4"/>
    </row>
    <row r="5" spans="1:6" ht="18">
      <c r="A5" s="66" t="s">
        <v>243</v>
      </c>
      <c r="B5" s="66"/>
      <c r="C5" s="66"/>
      <c r="D5" s="66"/>
      <c r="E5" s="66"/>
      <c r="F5" s="66"/>
    </row>
    <row r="6" spans="1:6" ht="14.25">
      <c r="A6" s="2"/>
      <c r="B6" s="3"/>
      <c r="C6" s="3"/>
      <c r="F6" s="50" t="s">
        <v>27</v>
      </c>
    </row>
    <row r="7" spans="1:6" ht="12.75" customHeight="1">
      <c r="A7" s="67" t="s">
        <v>26</v>
      </c>
      <c r="B7" s="69" t="s">
        <v>28</v>
      </c>
      <c r="C7" s="69" t="s">
        <v>29</v>
      </c>
      <c r="D7" s="72" t="s">
        <v>23</v>
      </c>
      <c r="E7" s="72" t="s">
        <v>24</v>
      </c>
      <c r="F7" s="72" t="s">
        <v>30</v>
      </c>
    </row>
    <row r="8" spans="1:6" ht="12.75" customHeight="1">
      <c r="A8" s="67"/>
      <c r="B8" s="70"/>
      <c r="C8" s="70"/>
      <c r="D8" s="73"/>
      <c r="E8" s="73" t="s">
        <v>31</v>
      </c>
      <c r="F8" s="73" t="s">
        <v>31</v>
      </c>
    </row>
    <row r="9" spans="1:6" ht="12.75" customHeight="1">
      <c r="A9" s="67"/>
      <c r="B9" s="70"/>
      <c r="C9" s="70"/>
      <c r="D9" s="73"/>
      <c r="E9" s="73"/>
      <c r="F9" s="73"/>
    </row>
    <row r="10" spans="1:6" ht="12.75" customHeight="1">
      <c r="A10" s="68"/>
      <c r="B10" s="71"/>
      <c r="C10" s="71"/>
      <c r="D10" s="74"/>
      <c r="E10" s="74"/>
      <c r="F10" s="74"/>
    </row>
    <row r="11" spans="1:6" ht="14.25">
      <c r="A11" s="4">
        <v>1</v>
      </c>
      <c r="B11" s="5">
        <v>2</v>
      </c>
      <c r="C11" s="5" t="s">
        <v>32</v>
      </c>
      <c r="D11" s="6">
        <v>3</v>
      </c>
      <c r="E11" s="7" t="s">
        <v>21</v>
      </c>
      <c r="F11" s="7" t="s">
        <v>22</v>
      </c>
    </row>
    <row r="12" spans="1:6" ht="16.5">
      <c r="A12" s="29" t="s">
        <v>37</v>
      </c>
      <c r="B12" s="30">
        <v>10000</v>
      </c>
      <c r="C12" s="15"/>
      <c r="D12" s="13">
        <v>2088029</v>
      </c>
      <c r="E12" s="13">
        <v>16106</v>
      </c>
      <c r="F12" s="13">
        <f aca="true" t="shared" si="0" ref="F12:F49">D12+E12</f>
        <v>2104135</v>
      </c>
    </row>
    <row r="13" spans="1:6" ht="16.5">
      <c r="A13" s="11" t="s">
        <v>39</v>
      </c>
      <c r="B13" s="31" t="s">
        <v>40</v>
      </c>
      <c r="C13" s="15" t="s">
        <v>38</v>
      </c>
      <c r="D13" s="13">
        <v>2088029</v>
      </c>
      <c r="E13" s="13">
        <v>16106</v>
      </c>
      <c r="F13" s="13">
        <f t="shared" si="0"/>
        <v>2104135</v>
      </c>
    </row>
    <row r="14" spans="1:6" ht="16.5">
      <c r="A14" s="29" t="s">
        <v>47</v>
      </c>
      <c r="B14" s="32" t="s">
        <v>48</v>
      </c>
      <c r="C14" s="15"/>
      <c r="D14" s="13">
        <v>30360630</v>
      </c>
      <c r="E14" s="13">
        <v>749532</v>
      </c>
      <c r="F14" s="13">
        <f t="shared" si="0"/>
        <v>31110162</v>
      </c>
    </row>
    <row r="15" spans="1:6" ht="16.5">
      <c r="A15" s="29" t="s">
        <v>49</v>
      </c>
      <c r="B15" s="32" t="s">
        <v>50</v>
      </c>
      <c r="C15" s="15"/>
      <c r="D15" s="13">
        <v>13105160</v>
      </c>
      <c r="E15" s="13">
        <v>1788263</v>
      </c>
      <c r="F15" s="13">
        <f t="shared" si="0"/>
        <v>14893423</v>
      </c>
    </row>
    <row r="16" spans="1:6" ht="16.5">
      <c r="A16" s="29" t="s">
        <v>118</v>
      </c>
      <c r="B16" s="32" t="s">
        <v>119</v>
      </c>
      <c r="C16" s="15"/>
      <c r="D16" s="13">
        <v>12317874</v>
      </c>
      <c r="E16" s="13">
        <f>SUM(E17:E36)</f>
        <v>0</v>
      </c>
      <c r="F16" s="13">
        <f t="shared" si="0"/>
        <v>12317874</v>
      </c>
    </row>
    <row r="17" spans="1:6" ht="47.25">
      <c r="A17" s="11" t="s">
        <v>120</v>
      </c>
      <c r="B17" s="31" t="s">
        <v>121</v>
      </c>
      <c r="C17" s="15">
        <v>1030</v>
      </c>
      <c r="D17" s="9">
        <v>4500257</v>
      </c>
      <c r="E17" s="9">
        <v>0</v>
      </c>
      <c r="F17" s="13">
        <f t="shared" si="0"/>
        <v>4500257</v>
      </c>
    </row>
    <row r="18" spans="1:6" ht="31.5">
      <c r="A18" s="11" t="s">
        <v>122</v>
      </c>
      <c r="B18" s="31" t="s">
        <v>123</v>
      </c>
      <c r="C18" s="15" t="s">
        <v>124</v>
      </c>
      <c r="D18" s="9">
        <v>33343</v>
      </c>
      <c r="E18" s="9">
        <v>0</v>
      </c>
      <c r="F18" s="13">
        <f t="shared" si="0"/>
        <v>33343</v>
      </c>
    </row>
    <row r="19" spans="1:6" ht="47.25">
      <c r="A19" s="11" t="s">
        <v>125</v>
      </c>
      <c r="B19" s="31" t="s">
        <v>126</v>
      </c>
      <c r="C19" s="15" t="s">
        <v>124</v>
      </c>
      <c r="D19" s="9">
        <v>589664</v>
      </c>
      <c r="E19" s="9">
        <v>0</v>
      </c>
      <c r="F19" s="13">
        <f t="shared" si="0"/>
        <v>589664</v>
      </c>
    </row>
    <row r="20" spans="1:6" ht="31.5">
      <c r="A20" s="11" t="s">
        <v>127</v>
      </c>
      <c r="B20" s="31" t="s">
        <v>128</v>
      </c>
      <c r="C20" s="15" t="s">
        <v>124</v>
      </c>
      <c r="D20" s="9">
        <v>542781</v>
      </c>
      <c r="E20" s="9">
        <v>0</v>
      </c>
      <c r="F20" s="13">
        <f t="shared" si="0"/>
        <v>542781</v>
      </c>
    </row>
    <row r="21" spans="1:6" ht="31.5">
      <c r="A21" s="11" t="s">
        <v>129</v>
      </c>
      <c r="B21" s="31" t="s">
        <v>130</v>
      </c>
      <c r="C21" s="15" t="s">
        <v>124</v>
      </c>
      <c r="D21" s="9">
        <v>192</v>
      </c>
      <c r="E21" s="9">
        <v>0</v>
      </c>
      <c r="F21" s="13">
        <f t="shared" si="0"/>
        <v>192</v>
      </c>
    </row>
    <row r="22" spans="1:6" ht="31.5">
      <c r="A22" s="11" t="s">
        <v>131</v>
      </c>
      <c r="B22" s="31" t="s">
        <v>132</v>
      </c>
      <c r="C22" s="15" t="s">
        <v>124</v>
      </c>
      <c r="D22" s="9">
        <v>45718</v>
      </c>
      <c r="E22" s="9">
        <v>0</v>
      </c>
      <c r="F22" s="13">
        <f t="shared" si="0"/>
        <v>45718</v>
      </c>
    </row>
    <row r="23" spans="1:6" ht="31.5">
      <c r="A23" s="11" t="s">
        <v>133</v>
      </c>
      <c r="B23" s="31" t="s">
        <v>134</v>
      </c>
      <c r="C23" s="15" t="s">
        <v>135</v>
      </c>
      <c r="D23" s="9">
        <v>288238</v>
      </c>
      <c r="E23" s="9">
        <v>0</v>
      </c>
      <c r="F23" s="13">
        <f t="shared" si="0"/>
        <v>288238</v>
      </c>
    </row>
    <row r="24" spans="1:6" ht="47.25">
      <c r="A24" s="11" t="s">
        <v>136</v>
      </c>
      <c r="B24" s="31" t="s">
        <v>137</v>
      </c>
      <c r="C24" s="15" t="s">
        <v>135</v>
      </c>
      <c r="D24" s="9">
        <v>359</v>
      </c>
      <c r="E24" s="9">
        <v>0</v>
      </c>
      <c r="F24" s="13">
        <f t="shared" si="0"/>
        <v>359</v>
      </c>
    </row>
    <row r="25" spans="1:6" ht="31.5">
      <c r="A25" s="11" t="s">
        <v>138</v>
      </c>
      <c r="B25" s="31" t="s">
        <v>139</v>
      </c>
      <c r="C25" s="15" t="s">
        <v>135</v>
      </c>
      <c r="D25" s="9">
        <v>40699</v>
      </c>
      <c r="E25" s="9">
        <v>0</v>
      </c>
      <c r="F25" s="13">
        <f t="shared" si="0"/>
        <v>40699</v>
      </c>
    </row>
    <row r="26" spans="1:6" ht="16.5">
      <c r="A26" s="11" t="s">
        <v>140</v>
      </c>
      <c r="B26" s="31" t="s">
        <v>141</v>
      </c>
      <c r="C26" s="15">
        <v>1040</v>
      </c>
      <c r="D26" s="9">
        <v>213537</v>
      </c>
      <c r="E26" s="9">
        <v>0</v>
      </c>
      <c r="F26" s="13">
        <f t="shared" si="0"/>
        <v>213537</v>
      </c>
    </row>
    <row r="27" spans="1:6" ht="31.5">
      <c r="A27" s="11" t="s">
        <v>142</v>
      </c>
      <c r="B27" s="31" t="s">
        <v>143</v>
      </c>
      <c r="C27" s="15">
        <v>1040</v>
      </c>
      <c r="D27" s="9">
        <v>1270653</v>
      </c>
      <c r="E27" s="9">
        <v>0</v>
      </c>
      <c r="F27" s="13">
        <f t="shared" si="0"/>
        <v>1270653</v>
      </c>
    </row>
    <row r="28" spans="1:6" ht="16.5">
      <c r="A28" s="11" t="s">
        <v>144</v>
      </c>
      <c r="B28" s="31" t="s">
        <v>145</v>
      </c>
      <c r="C28" s="15">
        <v>1040</v>
      </c>
      <c r="D28" s="9">
        <v>1127991</v>
      </c>
      <c r="E28" s="9">
        <v>0</v>
      </c>
      <c r="F28" s="13">
        <f t="shared" si="0"/>
        <v>1127991</v>
      </c>
    </row>
    <row r="29" spans="1:6" ht="31.5">
      <c r="A29" s="11" t="s">
        <v>146</v>
      </c>
      <c r="B29" s="31" t="s">
        <v>147</v>
      </c>
      <c r="C29" s="15">
        <v>1040</v>
      </c>
      <c r="D29" s="9">
        <v>243413</v>
      </c>
      <c r="E29" s="9">
        <v>0</v>
      </c>
      <c r="F29" s="13">
        <f t="shared" si="0"/>
        <v>243413</v>
      </c>
    </row>
    <row r="30" spans="1:6" ht="16.5">
      <c r="A30" s="11" t="s">
        <v>148</v>
      </c>
      <c r="B30" s="31" t="s">
        <v>149</v>
      </c>
      <c r="C30" s="15">
        <v>1040</v>
      </c>
      <c r="D30" s="9">
        <v>1068826</v>
      </c>
      <c r="E30" s="9">
        <v>0</v>
      </c>
      <c r="F30" s="13">
        <f t="shared" si="0"/>
        <v>1068826</v>
      </c>
    </row>
    <row r="31" spans="1:6" ht="16.5">
      <c r="A31" s="11" t="s">
        <v>150</v>
      </c>
      <c r="B31" s="31" t="s">
        <v>151</v>
      </c>
      <c r="C31" s="15" t="s">
        <v>152</v>
      </c>
      <c r="D31" s="9">
        <v>1074626</v>
      </c>
      <c r="E31" s="9">
        <v>0</v>
      </c>
      <c r="F31" s="13">
        <f t="shared" si="0"/>
        <v>1074626</v>
      </c>
    </row>
    <row r="32" spans="1:6" ht="31.5">
      <c r="A32" s="11" t="s">
        <v>155</v>
      </c>
      <c r="B32" s="31" t="s">
        <v>156</v>
      </c>
      <c r="C32" s="15">
        <v>1070</v>
      </c>
      <c r="D32" s="9">
        <v>671646</v>
      </c>
      <c r="E32" s="9">
        <v>0</v>
      </c>
      <c r="F32" s="13">
        <f t="shared" si="0"/>
        <v>671646</v>
      </c>
    </row>
    <row r="33" spans="1:6" ht="16.5">
      <c r="A33" s="11" t="s">
        <v>157</v>
      </c>
      <c r="B33" s="31" t="s">
        <v>158</v>
      </c>
      <c r="C33" s="15">
        <v>1061</v>
      </c>
      <c r="D33" s="9">
        <v>86002</v>
      </c>
      <c r="E33" s="9">
        <v>0</v>
      </c>
      <c r="F33" s="13">
        <f t="shared" si="0"/>
        <v>86002</v>
      </c>
    </row>
    <row r="34" spans="1:6" ht="69" customHeight="1" hidden="1">
      <c r="A34" s="11" t="s">
        <v>177</v>
      </c>
      <c r="B34" s="31" t="s">
        <v>171</v>
      </c>
      <c r="C34" s="15"/>
      <c r="D34" s="9"/>
      <c r="E34" s="9"/>
      <c r="F34" s="13">
        <f t="shared" si="0"/>
        <v>0</v>
      </c>
    </row>
    <row r="35" spans="1:6" ht="31.5">
      <c r="A35" s="11" t="s">
        <v>172</v>
      </c>
      <c r="B35" s="31" t="s">
        <v>173</v>
      </c>
      <c r="C35" s="15">
        <v>1030</v>
      </c>
      <c r="D35" s="9">
        <v>22200</v>
      </c>
      <c r="E35" s="9">
        <v>0</v>
      </c>
      <c r="F35" s="13">
        <f t="shared" si="0"/>
        <v>22200</v>
      </c>
    </row>
    <row r="36" spans="1:6" ht="31.5">
      <c r="A36" s="11" t="s">
        <v>174</v>
      </c>
      <c r="B36" s="31" t="s">
        <v>175</v>
      </c>
      <c r="C36" s="15">
        <v>1010</v>
      </c>
      <c r="D36" s="9">
        <v>497729</v>
      </c>
      <c r="E36" s="9">
        <v>0</v>
      </c>
      <c r="F36" s="13">
        <f t="shared" si="0"/>
        <v>497729</v>
      </c>
    </row>
    <row r="37" spans="1:6" ht="16.5">
      <c r="A37" s="29" t="s">
        <v>178</v>
      </c>
      <c r="B37" s="32" t="s">
        <v>179</v>
      </c>
      <c r="C37" s="15"/>
      <c r="D37" s="13">
        <v>249979</v>
      </c>
      <c r="E37" s="13">
        <f>E38+E39</f>
        <v>9045943</v>
      </c>
      <c r="F37" s="13">
        <f t="shared" si="0"/>
        <v>9295922</v>
      </c>
    </row>
    <row r="38" spans="1:6" ht="16.5">
      <c r="A38" s="11" t="s">
        <v>192</v>
      </c>
      <c r="B38" s="31" t="s">
        <v>193</v>
      </c>
      <c r="C38" s="15" t="s">
        <v>191</v>
      </c>
      <c r="D38" s="13">
        <v>249979</v>
      </c>
      <c r="E38" s="9">
        <v>0</v>
      </c>
      <c r="F38" s="13">
        <f t="shared" si="0"/>
        <v>249979</v>
      </c>
    </row>
    <row r="39" spans="1:6" ht="63">
      <c r="A39" s="11" t="s">
        <v>238</v>
      </c>
      <c r="B39" s="31" t="s">
        <v>239</v>
      </c>
      <c r="C39" s="15"/>
      <c r="D39" s="9"/>
      <c r="E39" s="9">
        <v>9045943</v>
      </c>
      <c r="F39" s="13">
        <f t="shared" si="0"/>
        <v>9045943</v>
      </c>
    </row>
    <row r="40" spans="1:6" ht="16.5">
      <c r="A40" s="29" t="s">
        <v>212</v>
      </c>
      <c r="B40" s="32">
        <v>240000</v>
      </c>
      <c r="C40" s="15"/>
      <c r="D40" s="13"/>
      <c r="E40" s="9">
        <v>32233</v>
      </c>
      <c r="F40" s="13">
        <f t="shared" si="0"/>
        <v>32233</v>
      </c>
    </row>
    <row r="41" spans="1:6" ht="47.25">
      <c r="A41" s="33" t="s">
        <v>214</v>
      </c>
      <c r="B41" s="32">
        <v>240900</v>
      </c>
      <c r="C41" s="15" t="s">
        <v>215</v>
      </c>
      <c r="D41" s="9"/>
      <c r="E41" s="9">
        <v>32233</v>
      </c>
      <c r="F41" s="13">
        <f t="shared" si="0"/>
        <v>32233</v>
      </c>
    </row>
    <row r="42" spans="1:6" ht="16.5">
      <c r="A42" s="29" t="s">
        <v>216</v>
      </c>
      <c r="B42" s="32">
        <v>250000</v>
      </c>
      <c r="C42" s="15"/>
      <c r="D42" s="16">
        <v>288396</v>
      </c>
      <c r="E42" s="16">
        <v>0</v>
      </c>
      <c r="F42" s="13">
        <f t="shared" si="0"/>
        <v>288396</v>
      </c>
    </row>
    <row r="43" spans="1:6" ht="16.5">
      <c r="A43" s="11" t="s">
        <v>218</v>
      </c>
      <c r="B43" s="31">
        <v>250404</v>
      </c>
      <c r="C43" s="15" t="s">
        <v>215</v>
      </c>
      <c r="D43" s="16">
        <v>288396</v>
      </c>
      <c r="E43" s="9">
        <v>0</v>
      </c>
      <c r="F43" s="13">
        <f t="shared" si="0"/>
        <v>288396</v>
      </c>
    </row>
    <row r="44" spans="1:6" ht="16.5" hidden="1">
      <c r="A44" s="34" t="s">
        <v>219</v>
      </c>
      <c r="B44" s="35">
        <v>900201</v>
      </c>
      <c r="C44" s="15"/>
      <c r="D44" s="16">
        <f>D42+D40+D37+D16+D15+D14+D12</f>
        <v>58410068</v>
      </c>
      <c r="E44" s="16">
        <f>E42+E40+E37+E16+E15+E14+E12</f>
        <v>11632077</v>
      </c>
      <c r="F44" s="13">
        <f t="shared" si="0"/>
        <v>70042145</v>
      </c>
    </row>
    <row r="45" spans="1:6" ht="16.5">
      <c r="A45" s="34" t="s">
        <v>223</v>
      </c>
      <c r="B45" s="35">
        <v>900202</v>
      </c>
      <c r="C45" s="15"/>
      <c r="D45" s="16">
        <f>D42+D40+D37+D16+D15+D14+D12</f>
        <v>58410068</v>
      </c>
      <c r="E45" s="16">
        <f>E42+E40+E37+E16+E15+E14+E12</f>
        <v>11632077</v>
      </c>
      <c r="F45" s="13">
        <f t="shared" si="0"/>
        <v>70042145</v>
      </c>
    </row>
    <row r="46" spans="1:6" ht="16.5">
      <c r="A46" s="40" t="s">
        <v>6</v>
      </c>
      <c r="B46" s="41"/>
      <c r="C46" s="18"/>
      <c r="D46" s="8">
        <f>-D47</f>
        <v>9927</v>
      </c>
      <c r="E46" s="8">
        <f>-E47</f>
        <v>44100</v>
      </c>
      <c r="F46" s="13">
        <f t="shared" si="0"/>
        <v>54027</v>
      </c>
    </row>
    <row r="47" spans="1:6" ht="15.75">
      <c r="A47" s="20" t="s">
        <v>17</v>
      </c>
      <c r="B47" s="42">
        <v>602000</v>
      </c>
      <c r="C47" s="19"/>
      <c r="D47" s="21">
        <f>D48-D49</f>
        <v>-9927</v>
      </c>
      <c r="E47" s="21">
        <f>E48-E49</f>
        <v>-44100</v>
      </c>
      <c r="F47" s="13">
        <f t="shared" si="0"/>
        <v>-54027</v>
      </c>
    </row>
    <row r="48" spans="1:6" ht="15.75">
      <c r="A48" s="22" t="s">
        <v>8</v>
      </c>
      <c r="B48" s="43">
        <v>602100</v>
      </c>
      <c r="C48" s="19"/>
      <c r="D48" s="21">
        <v>11233</v>
      </c>
      <c r="E48" s="21">
        <v>57977</v>
      </c>
      <c r="F48" s="13">
        <f t="shared" si="0"/>
        <v>69210</v>
      </c>
    </row>
    <row r="49" spans="1:6" ht="15.75">
      <c r="A49" s="28" t="s">
        <v>9</v>
      </c>
      <c r="B49" s="44">
        <v>602200</v>
      </c>
      <c r="C49" s="24"/>
      <c r="D49" s="25">
        <v>21160</v>
      </c>
      <c r="E49" s="25">
        <v>102077</v>
      </c>
      <c r="F49" s="25">
        <f t="shared" si="0"/>
        <v>123237</v>
      </c>
    </row>
    <row r="50" spans="1:6" s="56" customFormat="1" ht="15.75">
      <c r="A50" s="52" t="s">
        <v>176</v>
      </c>
      <c r="B50" s="53"/>
      <c r="C50" s="54"/>
      <c r="D50" s="55">
        <f>D45+D46</f>
        <v>58419995</v>
      </c>
      <c r="E50" s="55">
        <f>E45+E46</f>
        <v>11676177</v>
      </c>
      <c r="F50" s="55">
        <f>F45+F46</f>
        <v>70096172</v>
      </c>
    </row>
    <row r="52" spans="1:6" s="48" customFormat="1" ht="20.25">
      <c r="A52" s="45" t="s">
        <v>25</v>
      </c>
      <c r="B52" s="46"/>
      <c r="C52" s="46"/>
      <c r="D52" s="47"/>
      <c r="E52" s="47" t="s">
        <v>20</v>
      </c>
      <c r="F52" s="47"/>
    </row>
  </sheetData>
  <mergeCells count="7">
    <mergeCell ref="A5:F5"/>
    <mergeCell ref="D7:D10"/>
    <mergeCell ref="E7:E10"/>
    <mergeCell ref="F7:F10"/>
    <mergeCell ref="A7:A10"/>
    <mergeCell ref="B7:B10"/>
    <mergeCell ref="C7:C10"/>
  </mergeCells>
  <printOptions/>
  <pageMargins left="0.65" right="0.35" top="0.54" bottom="0.57" header="0.5" footer="0.5"/>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Логвиненко</dc:creator>
  <cp:keywords/>
  <dc:description/>
  <cp:lastModifiedBy>Ткачук С.В.</cp:lastModifiedBy>
  <cp:lastPrinted>2006-02-24T13:36:31Z</cp:lastPrinted>
  <dcterms:created xsi:type="dcterms:W3CDTF">2004-05-12T10:26:41Z</dcterms:created>
  <dcterms:modified xsi:type="dcterms:W3CDTF">2006-04-13T11:35:57Z</dcterms:modified>
  <cp:category/>
  <cp:version/>
  <cp:contentType/>
  <cp:contentStatus/>
</cp:coreProperties>
</file>